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0050"/>
  </bookViews>
  <sheets>
    <sheet name="ОСИ 20-21 ФГОС 3+" sheetId="5" r:id="rId1"/>
  </sheets>
  <definedNames>
    <definedName name="_xlnm.Print_Area" localSheetId="0">'ОСИ 20-21 ФГОС 3+'!$A$1:$Q$128</definedName>
  </definedNames>
  <calcPr calcId="145621"/>
</workbook>
</file>

<file path=xl/calcChain.xml><?xml version="1.0" encoding="utf-8"?>
<calcChain xmlns="http://schemas.openxmlformats.org/spreadsheetml/2006/main">
  <c r="F99" i="5" l="1"/>
  <c r="I99" i="5" s="1"/>
  <c r="F98" i="5"/>
  <c r="I98" i="5" s="1"/>
  <c r="Q97" i="5"/>
  <c r="P97" i="5"/>
  <c r="O97" i="5"/>
  <c r="N97" i="5"/>
  <c r="M97" i="5"/>
  <c r="L97" i="5"/>
  <c r="F97" i="5"/>
  <c r="E97" i="5"/>
  <c r="D94" i="5"/>
  <c r="I93" i="5"/>
  <c r="F93" i="5"/>
  <c r="D93" i="5" s="1"/>
  <c r="I92" i="5"/>
  <c r="I86" i="5" s="1"/>
  <c r="F92" i="5"/>
  <c r="D92" i="5"/>
  <c r="I91" i="5"/>
  <c r="F91" i="5"/>
  <c r="D91" i="5" s="1"/>
  <c r="I90" i="5"/>
  <c r="F90" i="5"/>
  <c r="D90" i="5" s="1"/>
  <c r="F89" i="5"/>
  <c r="D89" i="5" s="1"/>
  <c r="F88" i="5"/>
  <c r="G88" i="5" s="1"/>
  <c r="G86" i="5" s="1"/>
  <c r="F87" i="5"/>
  <c r="D87" i="5"/>
  <c r="Q86" i="5"/>
  <c r="P86" i="5"/>
  <c r="O86" i="5"/>
  <c r="N86" i="5"/>
  <c r="M86" i="5"/>
  <c r="L86" i="5"/>
  <c r="K86" i="5"/>
  <c r="J86" i="5"/>
  <c r="H86" i="5"/>
  <c r="E86" i="5"/>
  <c r="F84" i="5"/>
  <c r="H82" i="5"/>
  <c r="H80" i="5" s="1"/>
  <c r="H70" i="5" s="1"/>
  <c r="F82" i="5"/>
  <c r="D82" i="5" s="1"/>
  <c r="Q80" i="5"/>
  <c r="Q70" i="5" s="1"/>
  <c r="Q52" i="5" s="1"/>
  <c r="P80" i="5"/>
  <c r="O80" i="5"/>
  <c r="O70" i="5" s="1"/>
  <c r="O52" i="5" s="1"/>
  <c r="N80" i="5"/>
  <c r="I80" i="5"/>
  <c r="F80" i="5"/>
  <c r="E80" i="5"/>
  <c r="D80" i="5"/>
  <c r="F78" i="5"/>
  <c r="D78" i="5"/>
  <c r="F76" i="5"/>
  <c r="D76" i="5"/>
  <c r="F75" i="5"/>
  <c r="D75" i="5" s="1"/>
  <c r="G74" i="5"/>
  <c r="F74" i="5"/>
  <c r="D74" i="5"/>
  <c r="G73" i="5"/>
  <c r="F73" i="5"/>
  <c r="D73" i="5" s="1"/>
  <c r="Q71" i="5"/>
  <c r="P71" i="5"/>
  <c r="O71" i="5"/>
  <c r="N71" i="5"/>
  <c r="L71" i="5"/>
  <c r="I71" i="5"/>
  <c r="H71" i="5"/>
  <c r="G71" i="5"/>
  <c r="E71" i="5"/>
  <c r="P70" i="5"/>
  <c r="N70" i="5"/>
  <c r="N52" i="5" s="1"/>
  <c r="L70" i="5"/>
  <c r="I70" i="5"/>
  <c r="G70" i="5"/>
  <c r="E70" i="5"/>
  <c r="I68" i="5"/>
  <c r="F68" i="5"/>
  <c r="D68" i="5" s="1"/>
  <c r="F67" i="5"/>
  <c r="D67" i="5" s="1"/>
  <c r="F66" i="5"/>
  <c r="D66" i="5" s="1"/>
  <c r="Q64" i="5"/>
  <c r="F64" i="5" s="1"/>
  <c r="M64" i="5"/>
  <c r="I64" i="5"/>
  <c r="E64" i="5"/>
  <c r="I63" i="5"/>
  <c r="F63" i="5"/>
  <c r="D63" i="5"/>
  <c r="I62" i="5"/>
  <c r="F62" i="5"/>
  <c r="D62" i="5" s="1"/>
  <c r="G61" i="5"/>
  <c r="F61" i="5"/>
  <c r="D61" i="5" s="1"/>
  <c r="M59" i="5"/>
  <c r="L59" i="5"/>
  <c r="K59" i="5"/>
  <c r="F59" i="5" s="1"/>
  <c r="D59" i="5" s="1"/>
  <c r="J59" i="5"/>
  <c r="I59" i="5"/>
  <c r="H58" i="5"/>
  <c r="F58" i="5"/>
  <c r="D58" i="5"/>
  <c r="F57" i="5"/>
  <c r="D57" i="5"/>
  <c r="D56" i="5" s="1"/>
  <c r="Q56" i="5"/>
  <c r="P56" i="5"/>
  <c r="P54" i="5" s="1"/>
  <c r="P52" i="5" s="1"/>
  <c r="N56" i="5"/>
  <c r="M56" i="5"/>
  <c r="I56" i="5"/>
  <c r="H56" i="5"/>
  <c r="H54" i="5" s="1"/>
  <c r="H52" i="5" s="1"/>
  <c r="F56" i="5"/>
  <c r="E56" i="5"/>
  <c r="E54" i="5" s="1"/>
  <c r="E52" i="5" s="1"/>
  <c r="I55" i="5"/>
  <c r="F55" i="5"/>
  <c r="D55" i="5" s="1"/>
  <c r="Q54" i="5"/>
  <c r="O54" i="5"/>
  <c r="N54" i="5"/>
  <c r="M54" i="5"/>
  <c r="L54" i="5"/>
  <c r="K54" i="5"/>
  <c r="J54" i="5"/>
  <c r="I54" i="5"/>
  <c r="G54" i="5"/>
  <c r="M52" i="5"/>
  <c r="L52" i="5"/>
  <c r="K52" i="5"/>
  <c r="J52" i="5"/>
  <c r="I52" i="5"/>
  <c r="G52" i="5"/>
  <c r="G51" i="5"/>
  <c r="F51" i="5"/>
  <c r="D51" i="5"/>
  <c r="F50" i="5"/>
  <c r="G50" i="5" s="1"/>
  <c r="H49" i="5"/>
  <c r="F49" i="5"/>
  <c r="D49" i="5"/>
  <c r="H48" i="5"/>
  <c r="F48" i="5"/>
  <c r="D48" i="5" s="1"/>
  <c r="F47" i="5"/>
  <c r="H47" i="5" s="1"/>
  <c r="F46" i="5"/>
  <c r="H46" i="5" s="1"/>
  <c r="F45" i="5"/>
  <c r="G45" i="5" s="1"/>
  <c r="F44" i="5"/>
  <c r="G44" i="5" s="1"/>
  <c r="Q43" i="5"/>
  <c r="P43" i="5"/>
  <c r="P42" i="5" s="1"/>
  <c r="P41" i="5" s="1"/>
  <c r="P32" i="5" s="1"/>
  <c r="P31" i="5" s="1"/>
  <c r="P7" i="5" s="1"/>
  <c r="O42" i="5"/>
  <c r="O41" i="5" s="1"/>
  <c r="N42" i="5"/>
  <c r="M42" i="5"/>
  <c r="L42" i="5"/>
  <c r="L41" i="5" s="1"/>
  <c r="K42" i="5"/>
  <c r="K41" i="5" s="1"/>
  <c r="K32" i="5" s="1"/>
  <c r="K31" i="5" s="1"/>
  <c r="J42" i="5"/>
  <c r="J41" i="5" s="1"/>
  <c r="J32" i="5" s="1"/>
  <c r="J31" i="5" s="1"/>
  <c r="E42" i="5"/>
  <c r="M41" i="5"/>
  <c r="I41" i="5"/>
  <c r="I32" i="5" s="1"/>
  <c r="F39" i="5"/>
  <c r="D39" i="5" s="1"/>
  <c r="F38" i="5"/>
  <c r="H38" i="5" s="1"/>
  <c r="H33" i="5" s="1"/>
  <c r="F37" i="5"/>
  <c r="D37" i="5" s="1"/>
  <c r="F36" i="5"/>
  <c r="D36" i="5" s="1"/>
  <c r="F35" i="5"/>
  <c r="D35" i="5" s="1"/>
  <c r="P33" i="5"/>
  <c r="O33" i="5"/>
  <c r="N33" i="5"/>
  <c r="M33" i="5"/>
  <c r="L33" i="5"/>
  <c r="G33" i="5"/>
  <c r="E33" i="5"/>
  <c r="F30" i="5"/>
  <c r="G30" i="5" s="1"/>
  <c r="F29" i="5"/>
  <c r="G29" i="5" s="1"/>
  <c r="O28" i="5"/>
  <c r="O23" i="5" s="1"/>
  <c r="O8" i="5" s="1"/>
  <c r="N28" i="5"/>
  <c r="M28" i="5"/>
  <c r="M23" i="5" s="1"/>
  <c r="M8" i="5" s="1"/>
  <c r="L28" i="5"/>
  <c r="K28" i="5"/>
  <c r="F28" i="5" s="1"/>
  <c r="G28" i="5" s="1"/>
  <c r="J28" i="5"/>
  <c r="F27" i="5"/>
  <c r="G27" i="5" s="1"/>
  <c r="G26" i="5"/>
  <c r="F26" i="5" s="1"/>
  <c r="G25" i="5"/>
  <c r="F25" i="5"/>
  <c r="D25" i="5"/>
  <c r="N23" i="5"/>
  <c r="N8" i="5" s="1"/>
  <c r="L23" i="5"/>
  <c r="J23" i="5"/>
  <c r="E23" i="5"/>
  <c r="F22" i="5"/>
  <c r="G22" i="5" s="1"/>
  <c r="F21" i="5"/>
  <c r="G21" i="5" s="1"/>
  <c r="F20" i="5"/>
  <c r="G20" i="5" s="1"/>
  <c r="F19" i="5"/>
  <c r="G19" i="5" s="1"/>
  <c r="F18" i="5"/>
  <c r="G18" i="5" s="1"/>
  <c r="D17" i="5"/>
  <c r="D16" i="5"/>
  <c r="F15" i="5"/>
  <c r="G15" i="5" s="1"/>
  <c r="F14" i="5"/>
  <c r="G14" i="5" s="1"/>
  <c r="F13" i="5"/>
  <c r="G13" i="5" s="1"/>
  <c r="F12" i="5"/>
  <c r="H12" i="5" s="1"/>
  <c r="M10" i="5"/>
  <c r="L10" i="5"/>
  <c r="L8" i="5" s="1"/>
  <c r="K10" i="5"/>
  <c r="J10" i="5"/>
  <c r="J8" i="5" s="1"/>
  <c r="E10" i="5"/>
  <c r="H8" i="5"/>
  <c r="D26" i="5" l="1"/>
  <c r="F23" i="5"/>
  <c r="D33" i="5"/>
  <c r="E41" i="5"/>
  <c r="E32" i="5" s="1"/>
  <c r="D64" i="5"/>
  <c r="D23" i="5"/>
  <c r="G23" i="5"/>
  <c r="E8" i="5"/>
  <c r="D13" i="5"/>
  <c r="D15" i="5"/>
  <c r="D19" i="5"/>
  <c r="D21" i="5"/>
  <c r="K23" i="5"/>
  <c r="K8" i="5" s="1"/>
  <c r="K7" i="5" s="1"/>
  <c r="D27" i="5"/>
  <c r="D29" i="5"/>
  <c r="F33" i="5"/>
  <c r="M32" i="5"/>
  <c r="M31" i="5" s="1"/>
  <c r="M7" i="5" s="1"/>
  <c r="O32" i="5"/>
  <c r="O31" i="5" s="1"/>
  <c r="O7" i="5" s="1"/>
  <c r="D38" i="5"/>
  <c r="J7" i="5"/>
  <c r="L32" i="5"/>
  <c r="L31" i="5" s="1"/>
  <c r="L7" i="5" s="1"/>
  <c r="N41" i="5"/>
  <c r="N32" i="5" s="1"/>
  <c r="N31" i="5" s="1"/>
  <c r="N7" i="5" s="1"/>
  <c r="F43" i="5"/>
  <c r="F42" i="5" s="1"/>
  <c r="D45" i="5"/>
  <c r="D47" i="5"/>
  <c r="F71" i="5"/>
  <c r="F70" i="5" s="1"/>
  <c r="F86" i="5"/>
  <c r="D97" i="5"/>
  <c r="I97" i="5"/>
  <c r="G10" i="5"/>
  <c r="I31" i="5"/>
  <c r="I7" i="5" s="1"/>
  <c r="G43" i="5"/>
  <c r="G42" i="5" s="1"/>
  <c r="G41" i="5" s="1"/>
  <c r="G32" i="5" s="1"/>
  <c r="G31" i="5" s="1"/>
  <c r="H42" i="5"/>
  <c r="H41" i="5" s="1"/>
  <c r="H32" i="5" s="1"/>
  <c r="H31" i="5" s="1"/>
  <c r="H7" i="5" s="1"/>
  <c r="D71" i="5"/>
  <c r="D70" i="5" s="1"/>
  <c r="E31" i="5"/>
  <c r="E7" i="5" s="1"/>
  <c r="D43" i="5"/>
  <c r="D88" i="5"/>
  <c r="D86" i="5" s="1"/>
  <c r="D98" i="5"/>
  <c r="F10" i="5"/>
  <c r="F8" i="5" s="1"/>
  <c r="D12" i="5"/>
  <c r="D14" i="5"/>
  <c r="D18" i="5"/>
  <c r="D20" i="5"/>
  <c r="D22" i="5"/>
  <c r="D28" i="5"/>
  <c r="D30" i="5"/>
  <c r="Q42" i="5"/>
  <c r="Q41" i="5" s="1"/>
  <c r="Q32" i="5" s="1"/>
  <c r="Q31" i="5" s="1"/>
  <c r="Q7" i="5" s="1"/>
  <c r="D44" i="5"/>
  <c r="D46" i="5"/>
  <c r="D50" i="5"/>
  <c r="F54" i="5"/>
  <c r="F52" i="5" s="1"/>
  <c r="D99" i="5"/>
  <c r="G8" i="5" l="1"/>
  <c r="G7" i="5" s="1"/>
  <c r="D54" i="5"/>
  <c r="D52" i="5" s="1"/>
  <c r="F41" i="5"/>
  <c r="F32" i="5" s="1"/>
  <c r="D10" i="5"/>
  <c r="D8" i="5" s="1"/>
  <c r="D42" i="5"/>
  <c r="D41" i="5" l="1"/>
  <c r="F31" i="5"/>
  <c r="F7" i="5" s="1"/>
  <c r="D32" i="5"/>
  <c r="D31" i="5" s="1"/>
  <c r="D7" i="5" s="1"/>
</calcChain>
</file>

<file path=xl/sharedStrings.xml><?xml version="1.0" encoding="utf-8"?>
<sst xmlns="http://schemas.openxmlformats.org/spreadsheetml/2006/main" count="338" uniqueCount="296">
  <si>
    <t>п/п</t>
  </si>
  <si>
    <t>Наименование циклов, дисциплин,</t>
  </si>
  <si>
    <t>Формы промежуточной</t>
  </si>
  <si>
    <t>Максималь</t>
  </si>
  <si>
    <t>Самостоятель</t>
  </si>
  <si>
    <r>
      <t>Обязательные учебные занятия,</t>
    </r>
    <r>
      <rPr>
        <sz val="8"/>
        <rFont val="Arial Cyr"/>
        <charset val="204"/>
      </rPr>
      <t>часов</t>
    </r>
  </si>
  <si>
    <t xml:space="preserve">           Распределение обязательных учебных занятий по курсам и  семестрам</t>
  </si>
  <si>
    <t>профессиональных модулей,</t>
  </si>
  <si>
    <t>аттестации</t>
  </si>
  <si>
    <t>ная учебная</t>
  </si>
  <si>
    <t>Всего</t>
  </si>
  <si>
    <t xml:space="preserve">                               в том числе</t>
  </si>
  <si>
    <t xml:space="preserve">        1 курс</t>
  </si>
  <si>
    <t xml:space="preserve">         2 курс</t>
  </si>
  <si>
    <t xml:space="preserve">        3 курс</t>
  </si>
  <si>
    <t xml:space="preserve">           4 курс</t>
  </si>
  <si>
    <t>практик</t>
  </si>
  <si>
    <t>нагрузка</t>
  </si>
  <si>
    <t>группо</t>
  </si>
  <si>
    <t>мелко</t>
  </si>
  <si>
    <t>индивиду</t>
  </si>
  <si>
    <t xml:space="preserve">   I сем</t>
  </si>
  <si>
    <t>II сем</t>
  </si>
  <si>
    <t>III сем</t>
  </si>
  <si>
    <t>IV сем</t>
  </si>
  <si>
    <t>V сем</t>
  </si>
  <si>
    <t>VI сем</t>
  </si>
  <si>
    <t>VII сем</t>
  </si>
  <si>
    <t>VIII сем</t>
  </si>
  <si>
    <t>студентов</t>
  </si>
  <si>
    <t>вые</t>
  </si>
  <si>
    <t>групповые</t>
  </si>
  <si>
    <t>альные</t>
  </si>
  <si>
    <t>16 недель</t>
  </si>
  <si>
    <t>20 недель</t>
  </si>
  <si>
    <t>19 недель</t>
  </si>
  <si>
    <t xml:space="preserve"> </t>
  </si>
  <si>
    <t>ВСЕГО ЧАСОВ</t>
  </si>
  <si>
    <t>ОД.00</t>
  </si>
  <si>
    <t xml:space="preserve">Общеобразовательный </t>
  </si>
  <si>
    <t>ОД.01</t>
  </si>
  <si>
    <t xml:space="preserve"> Учебные </t>
  </si>
  <si>
    <t>дисциплины</t>
  </si>
  <si>
    <t>ОД.01.01</t>
  </si>
  <si>
    <t>Иностранный язык</t>
  </si>
  <si>
    <t xml:space="preserve"> -, -, -,  Э 4</t>
  </si>
  <si>
    <t>ОД.01.02</t>
  </si>
  <si>
    <t xml:space="preserve">          ДЗ 4</t>
  </si>
  <si>
    <t>ОД.01.03</t>
  </si>
  <si>
    <t>Математика и информатика</t>
  </si>
  <si>
    <t xml:space="preserve">    -, Э2, ДЗ 3</t>
  </si>
  <si>
    <t>ОД.01.04</t>
  </si>
  <si>
    <t>Естествознание</t>
  </si>
  <si>
    <t>ДЗ 2</t>
  </si>
  <si>
    <t xml:space="preserve"> - физика</t>
  </si>
  <si>
    <t xml:space="preserve"> - астрономия</t>
  </si>
  <si>
    <t xml:space="preserve"> -</t>
  </si>
  <si>
    <t>ОД.01.05</t>
  </si>
  <si>
    <t>География</t>
  </si>
  <si>
    <t xml:space="preserve"> -, ДЗ4</t>
  </si>
  <si>
    <t>ОД.01.06</t>
  </si>
  <si>
    <t>Физическая культура</t>
  </si>
  <si>
    <t xml:space="preserve"> З, З, З, ДЗ 4</t>
  </si>
  <si>
    <t>ОД.01.07</t>
  </si>
  <si>
    <t>Основы безопасности жизнедеятельности</t>
  </si>
  <si>
    <t xml:space="preserve"> -, ДЗ 2</t>
  </si>
  <si>
    <t>ОД.01.08</t>
  </si>
  <si>
    <t xml:space="preserve">Русский язык </t>
  </si>
  <si>
    <t xml:space="preserve"> Э1, -, -, Э4</t>
  </si>
  <si>
    <t>ОД.01.09</t>
  </si>
  <si>
    <t>Литература</t>
  </si>
  <si>
    <t xml:space="preserve"> -, -, -, Э4</t>
  </si>
  <si>
    <t>ОД.02</t>
  </si>
  <si>
    <t>Профильные учебные</t>
  </si>
  <si>
    <t xml:space="preserve"> дисциплины</t>
  </si>
  <si>
    <t>ОД.02.01</t>
  </si>
  <si>
    <t>История мировой культуры</t>
  </si>
  <si>
    <t xml:space="preserve"> -, -, -, ДЗ 4</t>
  </si>
  <si>
    <t>ОД.02.02</t>
  </si>
  <si>
    <t>История</t>
  </si>
  <si>
    <t>ОД.02.03</t>
  </si>
  <si>
    <t>Народная музыкальная культура</t>
  </si>
  <si>
    <t xml:space="preserve"> -, Э 2</t>
  </si>
  <si>
    <t>ОД.02.04</t>
  </si>
  <si>
    <t>Музыкальная литература:</t>
  </si>
  <si>
    <t xml:space="preserve"> -,ДЗ 2,Э 3,-,ДЗ 5,Э6</t>
  </si>
  <si>
    <t>ОД.02.04.01</t>
  </si>
  <si>
    <t xml:space="preserve"> - зарубежная</t>
  </si>
  <si>
    <t xml:space="preserve"> -, ДЗ, Э</t>
  </si>
  <si>
    <t>ОД.02.04.02</t>
  </si>
  <si>
    <t xml:space="preserve"> - отечественная</t>
  </si>
  <si>
    <t>Обязательная часть циклов ППССЗ</t>
  </si>
  <si>
    <t>ОГСЭ.00</t>
  </si>
  <si>
    <t>Общий гуманитарный и социа-</t>
  </si>
  <si>
    <t>льно-экономический цикл</t>
  </si>
  <si>
    <t>ОГСЭ.01</t>
  </si>
  <si>
    <t>Основы философии</t>
  </si>
  <si>
    <t xml:space="preserve"> ДЗ 5</t>
  </si>
  <si>
    <t>ОГСЭ.02</t>
  </si>
  <si>
    <t xml:space="preserve"> Э 3</t>
  </si>
  <si>
    <t>ОГСЭ.03</t>
  </si>
  <si>
    <t>Психология общения</t>
  </si>
  <si>
    <t xml:space="preserve"> ДЗ 4</t>
  </si>
  <si>
    <t>ОГСЭ.04</t>
  </si>
  <si>
    <t xml:space="preserve"> -,  - , ДЗ 7</t>
  </si>
  <si>
    <t>ОГСЭ.05</t>
  </si>
  <si>
    <t>ОГСЭ.06</t>
  </si>
  <si>
    <t>Русский язык и культура речи</t>
  </si>
  <si>
    <t>ДЗ 8</t>
  </si>
  <si>
    <t>ОГСЭ.07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</si>
  <si>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</si>
  <si>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</si>
  <si>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</si>
  <si>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</si>
  <si>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</si>
  <si>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 xml:space="preserve">Музыкальная литература </t>
  </si>
  <si>
    <t xml:space="preserve">  - , ДЗ 8</t>
  </si>
  <si>
    <t>ОП.01.02</t>
  </si>
  <si>
    <t xml:space="preserve"> - Зарубежная музыкальная литература</t>
  </si>
  <si>
    <t xml:space="preserve">  - , ДЗ</t>
  </si>
  <si>
    <t xml:space="preserve"> - Отечественная музыкальная литература </t>
  </si>
  <si>
    <t>Сольфеджио</t>
  </si>
  <si>
    <t>Элементарная теория музыки</t>
  </si>
  <si>
    <t xml:space="preserve"> ДЗ 1, Э 2</t>
  </si>
  <si>
    <t>Гармония</t>
  </si>
  <si>
    <t>Анализ музыкальных произведений</t>
  </si>
  <si>
    <t xml:space="preserve"> -, ДЗ 8</t>
  </si>
  <si>
    <t>Музыкальная информатика</t>
  </si>
  <si>
    <t xml:space="preserve"> -, ДЗ 6</t>
  </si>
  <si>
    <t>Безопасность жизнедеятельности</t>
  </si>
  <si>
    <t>ПМ.00</t>
  </si>
  <si>
    <t>ПРОФЕССИОНАЛЬНЫЕ МОДУЛИ</t>
  </si>
  <si>
    <t>ПМ.01</t>
  </si>
  <si>
    <t>Исполнительская деятельность</t>
  </si>
  <si>
    <t>междисциплинарные курсы</t>
  </si>
  <si>
    <t>МДК.01.01</t>
  </si>
  <si>
    <t>МДК.01.02</t>
  </si>
  <si>
    <t>Ансамблевое исполнительство</t>
  </si>
  <si>
    <t>МДК.01.03</t>
  </si>
  <si>
    <t>МДК.01.03.01</t>
  </si>
  <si>
    <t>МДК.01.03.02</t>
  </si>
  <si>
    <t>МДК.01.04</t>
  </si>
  <si>
    <t>Дополнительный инструмент(фортепиано)</t>
  </si>
  <si>
    <t>МДК.01.05</t>
  </si>
  <si>
    <t>МДК.01.05.01</t>
  </si>
  <si>
    <t>МДК.01.05.02</t>
  </si>
  <si>
    <t xml:space="preserve"> - инструментоведение, </t>
  </si>
  <si>
    <t>МДК.01.06</t>
  </si>
  <si>
    <t>Оркестр</t>
  </si>
  <si>
    <t>УП.01</t>
  </si>
  <si>
    <t>ПП.00</t>
  </si>
  <si>
    <t>Производственная практика</t>
  </si>
  <si>
    <t>ПП.01</t>
  </si>
  <si>
    <t xml:space="preserve">Исполнительская практика (по </t>
  </si>
  <si>
    <t xml:space="preserve"> З 2, З 4, З 5, З 6</t>
  </si>
  <si>
    <t xml:space="preserve">       1 неделя</t>
  </si>
  <si>
    <t xml:space="preserve">      1 неделя</t>
  </si>
  <si>
    <t xml:space="preserve">       2 недели</t>
  </si>
  <si>
    <t>профилю специальности)</t>
  </si>
  <si>
    <t>4 недели</t>
  </si>
  <si>
    <t>ПМ.02</t>
  </si>
  <si>
    <t>Педагогическая деятельность</t>
  </si>
  <si>
    <t>МДК.02.01</t>
  </si>
  <si>
    <t>Педагогические основы преподава</t>
  </si>
  <si>
    <t>ния творческих дисциплин:</t>
  </si>
  <si>
    <t>МДК.02.02</t>
  </si>
  <si>
    <t>Учебно-методическое обеспече-</t>
  </si>
  <si>
    <t>ние учебного процесса:</t>
  </si>
  <si>
    <t>УП.00</t>
  </si>
  <si>
    <t>Учебная практика</t>
  </si>
  <si>
    <t>УП.02</t>
  </si>
  <si>
    <t>ПП.02</t>
  </si>
  <si>
    <t>Педагогическая практика</t>
  </si>
  <si>
    <t xml:space="preserve">  З 4</t>
  </si>
  <si>
    <t>1 неделя</t>
  </si>
  <si>
    <t>ПДП.00</t>
  </si>
  <si>
    <t>(преддипломная)</t>
  </si>
  <si>
    <t xml:space="preserve">   З 8</t>
  </si>
  <si>
    <t>Недельная нагрузка студента</t>
  </si>
  <si>
    <t xml:space="preserve">Всего : </t>
  </si>
  <si>
    <t>ГИА</t>
  </si>
  <si>
    <t xml:space="preserve">Государственная итоговая </t>
  </si>
  <si>
    <t>4 нед.</t>
  </si>
  <si>
    <t xml:space="preserve">аттестация </t>
  </si>
  <si>
    <t>Всего:</t>
  </si>
  <si>
    <t xml:space="preserve">производственной </t>
  </si>
  <si>
    <t xml:space="preserve">      2 недели</t>
  </si>
  <si>
    <t>1. Программа углублённой подготовки</t>
  </si>
  <si>
    <t xml:space="preserve"> практики</t>
  </si>
  <si>
    <t>преддипломной практики</t>
  </si>
  <si>
    <t xml:space="preserve">Защита выпускной квалификационной работы (дипломная </t>
  </si>
  <si>
    <t>экзаменов</t>
  </si>
  <si>
    <t>работа) - "Исполнение сольной программы" (1 нед.)</t>
  </si>
  <si>
    <t>дифференцированных</t>
  </si>
  <si>
    <t>зачётов</t>
  </si>
  <si>
    <t>/1/</t>
  </si>
  <si>
    <t>1 /1/</t>
  </si>
  <si>
    <t xml:space="preserve"> /1/</t>
  </si>
  <si>
    <t>"Педагогическая деятельность" (1 нед.)</t>
  </si>
  <si>
    <t>Э(к):  В 8 семестре после изучения профессиональных модулей проводится  экзамен квалификационный в виде портфолио.</t>
  </si>
  <si>
    <t>3.План учебного процесса</t>
  </si>
  <si>
    <t>учебный цикл</t>
  </si>
  <si>
    <t>Обществознание</t>
  </si>
  <si>
    <t>ВСЕГО ЧАСОВ ОБУЧЕНИЯ ПО ЦИКЛАМ ППССЗ</t>
  </si>
  <si>
    <t>ОП.01.01</t>
  </si>
  <si>
    <t>ОП.02</t>
  </si>
  <si>
    <t xml:space="preserve"> -,-,-,Э4,-,-,Э7</t>
  </si>
  <si>
    <t>ОП.03</t>
  </si>
  <si>
    <t>ОП.04</t>
  </si>
  <si>
    <t xml:space="preserve"> -, -, Э 5, -, Э 7</t>
  </si>
  <si>
    <t>ОП.05</t>
  </si>
  <si>
    <t xml:space="preserve"> -, ДЗ8</t>
  </si>
  <si>
    <t>ОП.06</t>
  </si>
  <si>
    <t>ОП.07</t>
  </si>
  <si>
    <t>Специальный инструмент</t>
  </si>
  <si>
    <t>МДК.02.01.01</t>
  </si>
  <si>
    <t xml:space="preserve"> Основы педагогики</t>
  </si>
  <si>
    <t>МДК.02.01.02</t>
  </si>
  <si>
    <t xml:space="preserve"> Возрастная психология</t>
  </si>
  <si>
    <t>МДК.02.01.03</t>
  </si>
  <si>
    <t>МДК.02.01.04</t>
  </si>
  <si>
    <t>Инструментовка</t>
  </si>
  <si>
    <t>МДК.02.01.05</t>
  </si>
  <si>
    <t>Основы организации учебного</t>
  </si>
  <si>
    <t>процесса</t>
  </si>
  <si>
    <t xml:space="preserve"> Основы психологии</t>
  </si>
  <si>
    <t>музыкального восприятия</t>
  </si>
  <si>
    <t>МДК.02.02.01</t>
  </si>
  <si>
    <t>МДК.02.02.02</t>
  </si>
  <si>
    <t>Вариативная часть учебных циклов ППССЗ</t>
  </si>
  <si>
    <t>,-</t>
  </si>
  <si>
    <t>Основы проектной деятельности (груп.)</t>
  </si>
  <si>
    <t>-</t>
  </si>
  <si>
    <t>МДК.01.07</t>
  </si>
  <si>
    <t>5 недель</t>
  </si>
  <si>
    <t>учебной практики</t>
  </si>
  <si>
    <t>1  /1/</t>
  </si>
  <si>
    <t xml:space="preserve"> - , ДЗ 8</t>
  </si>
  <si>
    <t>Эк-комплексный экзамен; ДЗк -  комплексный дифференцированный зачёт; Э(к) - экзамен квалификационный.</t>
  </si>
  <si>
    <t>53.02.03.</t>
  </si>
  <si>
    <t xml:space="preserve">       ГБПОУ "Березниковское музыкальное училище" (колледж) </t>
  </si>
  <si>
    <t xml:space="preserve"> З, З, З, ДЗ 7,-</t>
  </si>
  <si>
    <t xml:space="preserve"> ДЗ 1,Э 2,-,Э 4,Э 5,Э 6,-,-</t>
  </si>
  <si>
    <t>Камерный ансамбль и квартетный класс</t>
  </si>
  <si>
    <t xml:space="preserve"> -,-,Э6,-,ДЗк8</t>
  </si>
  <si>
    <t>МДК.01.02.01</t>
  </si>
  <si>
    <t xml:space="preserve"> -камерный ансамбль,</t>
  </si>
  <si>
    <t xml:space="preserve"> -,-,</t>
  </si>
  <si>
    <t>МДК.01.02.02</t>
  </si>
  <si>
    <t xml:space="preserve"> - квартетный класс</t>
  </si>
  <si>
    <t xml:space="preserve">        -, ДЗк 8</t>
  </si>
  <si>
    <t>Оркестровый класс,</t>
  </si>
  <si>
    <t xml:space="preserve"> - , - , - , ДЗ 4</t>
  </si>
  <si>
    <t>работа с оркестровыми партиями</t>
  </si>
  <si>
    <r>
      <t xml:space="preserve"> - </t>
    </r>
    <r>
      <rPr>
        <i/>
        <sz val="14"/>
        <rFont val="Arial Cyr"/>
        <charset val="204"/>
      </rPr>
      <t>оркестровый класс,</t>
    </r>
  </si>
  <si>
    <t xml:space="preserve"> - , - , -</t>
  </si>
  <si>
    <t xml:space="preserve">         - ,- , ДЗ 4</t>
  </si>
  <si>
    <t xml:space="preserve"> -, -, -, -, Э5, -, ДЗ 7</t>
  </si>
  <si>
    <t xml:space="preserve">История исполнительского искусства, </t>
  </si>
  <si>
    <t xml:space="preserve">        ДЗ 6 , - , ДЗ8</t>
  </si>
  <si>
    <t>инструментоведение, изучение родственных инструментов</t>
  </si>
  <si>
    <r>
      <t xml:space="preserve"> -</t>
    </r>
    <r>
      <rPr>
        <i/>
        <sz val="13"/>
        <rFont val="Arial Cyr"/>
        <charset val="204"/>
      </rPr>
      <t>история исполнительского искусства</t>
    </r>
  </si>
  <si>
    <t xml:space="preserve">                    - ,ДЗ 8 к</t>
  </si>
  <si>
    <t xml:space="preserve">        ДЗ 6</t>
  </si>
  <si>
    <t>МДК.01.05.03</t>
  </si>
  <si>
    <t xml:space="preserve"> - изучение родственных инструментов</t>
  </si>
  <si>
    <t xml:space="preserve"> - / 1 / 2</t>
  </si>
  <si>
    <t xml:space="preserve"> Э 4,ДЗ 5,Э 6</t>
  </si>
  <si>
    <t xml:space="preserve"> ДЗ 5(к), Э 6(к)</t>
  </si>
  <si>
    <t>ДЗ4</t>
  </si>
  <si>
    <t>ДЗ 7</t>
  </si>
  <si>
    <t xml:space="preserve"> Методика обучения игре </t>
  </si>
  <si>
    <t xml:space="preserve"> - , - , - , ДЗ 8(к)</t>
  </si>
  <si>
    <t>на инструменте</t>
  </si>
  <si>
    <t xml:space="preserve"> Изучение репертуара ДМШ</t>
  </si>
  <si>
    <t xml:space="preserve"> ,-,Э 6,-,(ДЗк 8)</t>
  </si>
  <si>
    <t xml:space="preserve">            ,-,- ДЗ 8к</t>
  </si>
  <si>
    <t>Чтение с листа</t>
  </si>
  <si>
    <t xml:space="preserve">    - , - , - , - ,(ДЗк8)</t>
  </si>
  <si>
    <t xml:space="preserve"> -, -, -, -, -, -,(ДЗк8)</t>
  </si>
  <si>
    <t xml:space="preserve"> -, -, -, -, -,(ДЗк8)</t>
  </si>
  <si>
    <t xml:space="preserve">Педагогическая работа </t>
  </si>
  <si>
    <t xml:space="preserve"> -, ДЗ 6, -, Э 8</t>
  </si>
  <si>
    <t xml:space="preserve"> - </t>
  </si>
  <si>
    <t>Государственная (итоговая) аттестация:</t>
  </si>
  <si>
    <t xml:space="preserve">ГИА.01 </t>
  </si>
  <si>
    <t>Подготовка выпускной квалификационной работы (1нед.)</t>
  </si>
  <si>
    <t xml:space="preserve">ГИА.02 </t>
  </si>
  <si>
    <t xml:space="preserve">ГИА.03 </t>
  </si>
  <si>
    <t>Государственный экзамен "Камерный ансамбль и квартетный класс" (1нед.)</t>
  </si>
  <si>
    <t xml:space="preserve">ГИА.04 </t>
  </si>
  <si>
    <t>Государственный экзамен по профессиональному модулю</t>
  </si>
  <si>
    <t xml:space="preserve">ДЗк: В 8 семестре проводится комплексный дифференцированный зачёт по МДК.01.02.Камерный ансамбль и квартетный класс, УП.01.Оркестр, МДК.01.06.Чтение с листа и МДК.01.07.Ансамблевое исполнительство. </t>
  </si>
  <si>
    <t>ДЗк: В 8семестре проводится комплексный дифференцированный зачёт по МДК,01.05.01.История исполнительского искусства, МДК,01.05.03.Изучение родственных инструментов</t>
  </si>
  <si>
    <t>ДЗк: В 8 семестре проводится комплексный дифференцированный зачёт по МДК.02.02.01 "Методика обучения игре на инструменте"  и МДК 02.02.02 "Изучение репертуара ДМШ"</t>
  </si>
  <si>
    <t>Инструментальное исполнительство (по видам инструментов - Оркестровые струнные инструменты 2020 - 21 уч.г.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</si>
</sst>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3"/>
      <name val="Arial Cyr"/>
      <charset val="204"/>
    </font>
    <font>
      <i/>
      <sz val="14"/>
      <name val="Arial Cyr"/>
      <charset val="204"/>
    </font>
    <font>
      <i/>
      <sz val="13"/>
      <name val="Arial Cyr"/>
      <charset val="204"/>
    </font>
    <font>
      <sz val="14"/>
      <color rgb="FFFF0000"/>
      <name val="Arial Cyr"/>
      <charset val="204"/>
    </font>
    <font>
      <b/>
      <sz val="13"/>
      <name val="Arial Cyr"/>
      <charset val="204"/>
    </font>
    <font>
      <sz val="14"/>
      <color indexed="12"/>
      <name val="Arial Cyr"/>
      <charset val="204"/>
    </font>
    <font>
      <sz val="12"/>
      <color indexed="20"/>
      <name val="Arial Cyr"/>
      <charset val="204"/>
    </font>
    <font>
      <i/>
      <sz val="10"/>
      <name val="Arial Cyr"/>
      <charset val="204"/>
    </font>
    <font>
      <i/>
      <sz val="11"/>
      <name val="Arial Cyr"/>
      <charset val="204"/>
    </font>
    <font>
      <i/>
      <sz val="12"/>
      <name val="Arial Cyr"/>
      <charset val="204"/>
    </font>
    <font>
      <sz val="11"/>
      <name val="Arial Cyr"/>
      <charset val="204"/>
    </font>
    <font>
      <sz val="16"/>
      <name val="Arial Cyr"/>
      <charset val="204"/>
    </font>
    <font>
      <sz val="14"/>
      <color theme="9" tint="-0.249977111117893"/>
      <name val="Arial Cyr"/>
      <charset val="204"/>
    </font>
    <font>
      <b/>
      <i/>
      <sz val="14"/>
      <name val="Arial Cyr"/>
      <charset val="204"/>
    </font>
    <font>
      <sz val="11"/>
      <color rgb="FF7030A0"/>
      <name val="Arial Cyr"/>
      <charset val="204"/>
    </font>
    <font>
      <b/>
      <i/>
      <sz val="13"/>
      <name val="Arial Cyr"/>
      <charset val="204"/>
    </font>
    <font>
      <i/>
      <sz val="8"/>
      <name val="Arial Cyr"/>
      <charset val="204"/>
    </font>
    <font>
      <b/>
      <sz val="14"/>
      <name val="Arial"/>
      <family val="2"/>
      <charset val="204"/>
    </font>
    <font>
      <b/>
      <sz val="8"/>
      <name val="Arial Cyr"/>
      <charset val="204"/>
    </font>
    <font>
      <sz val="10"/>
      <color theme="9" tint="-0.249977111117893"/>
      <name val="Arial Cyr"/>
      <charset val="204"/>
    </font>
    <font>
      <b/>
      <i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8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0" fillId="0" borderId="0"/>
    <xf numFmtId="0" fontId="10" fillId="0" borderId="0"/>
  </cellStyleXfs>
  <cellXfs count="414">
    <xf numFmtId="0" fontId="0" fillId="0" borderId="0" xfId="0"/>
    <xf numFmtId="0" fontId="1" fillId="0" borderId="0" xfId="1" applyFont="1"/>
    <xf numFmtId="0" fontId="1" fillId="0" borderId="0" xfId="1"/>
    <xf numFmtId="0" fontId="1" fillId="0" borderId="1" xfId="1" applyBorder="1"/>
    <xf numFmtId="0" fontId="3" fillId="0" borderId="1" xfId="1" applyFont="1" applyBorder="1"/>
    <xf numFmtId="0" fontId="1" fillId="0" borderId="2" xfId="1" applyBorder="1"/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5" fillId="0" borderId="5" xfId="1" applyFont="1" applyBorder="1"/>
    <xf numFmtId="0" fontId="5" fillId="0" borderId="2" xfId="1" applyFont="1" applyBorder="1"/>
    <xf numFmtId="0" fontId="5" fillId="0" borderId="6" xfId="1" applyFont="1" applyBorder="1"/>
    <xf numFmtId="0" fontId="4" fillId="0" borderId="9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6" fillId="0" borderId="16" xfId="1" applyFont="1" applyBorder="1" applyAlignment="1">
      <alignment horizontal="center"/>
    </xf>
    <xf numFmtId="0" fontId="4" fillId="0" borderId="16" xfId="1" applyFont="1" applyBorder="1" applyAlignment="1">
      <alignment horizontal="center"/>
    </xf>
    <xf numFmtId="0" fontId="6" fillId="0" borderId="17" xfId="1" applyFont="1" applyBorder="1"/>
    <xf numFmtId="0" fontId="4" fillId="0" borderId="21" xfId="1" applyFont="1" applyBorder="1" applyAlignment="1">
      <alignment horizontal="center"/>
    </xf>
    <xf numFmtId="0" fontId="4" fillId="0" borderId="20" xfId="1" applyFont="1" applyBorder="1" applyAlignment="1">
      <alignment horizontal="center"/>
    </xf>
    <xf numFmtId="0" fontId="6" fillId="0" borderId="23" xfId="1" applyFont="1" applyBorder="1" applyAlignment="1">
      <alignment horizontal="center"/>
    </xf>
    <xf numFmtId="0" fontId="4" fillId="0" borderId="23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7" fillId="0" borderId="31" xfId="1" applyFont="1" applyBorder="1"/>
    <xf numFmtId="0" fontId="8" fillId="0" borderId="2" xfId="1" applyFont="1" applyBorder="1" applyAlignment="1">
      <alignment horizontal="center"/>
    </xf>
    <xf numFmtId="0" fontId="8" fillId="0" borderId="32" xfId="1" applyFont="1" applyBorder="1" applyAlignment="1">
      <alignment horizontal="center"/>
    </xf>
    <xf numFmtId="0" fontId="8" fillId="0" borderId="6" xfId="1" applyFont="1" applyBorder="1"/>
    <xf numFmtId="0" fontId="8" fillId="0" borderId="33" xfId="1" applyFont="1" applyBorder="1"/>
    <xf numFmtId="0" fontId="7" fillId="0" borderId="34" xfId="1" applyFont="1" applyBorder="1"/>
    <xf numFmtId="0" fontId="8" fillId="0" borderId="35" xfId="1" applyFont="1" applyBorder="1"/>
    <xf numFmtId="0" fontId="8" fillId="0" borderId="32" xfId="1" applyFont="1" applyBorder="1"/>
    <xf numFmtId="0" fontId="9" fillId="0" borderId="0" xfId="1" applyFont="1"/>
    <xf numFmtId="0" fontId="8" fillId="0" borderId="3" xfId="1" applyFont="1" applyBorder="1"/>
    <xf numFmtId="0" fontId="8" fillId="0" borderId="19" xfId="1" applyFont="1" applyBorder="1" applyAlignment="1">
      <alignment horizontal="center"/>
    </xf>
    <xf numFmtId="0" fontId="8" fillId="0" borderId="4" xfId="1" applyFont="1" applyBorder="1"/>
    <xf numFmtId="0" fontId="8" fillId="0" borderId="10" xfId="1" applyFont="1" applyBorder="1"/>
    <xf numFmtId="0" fontId="7" fillId="0" borderId="36" xfId="1" applyFont="1" applyBorder="1"/>
    <xf numFmtId="0" fontId="7" fillId="0" borderId="4" xfId="1" applyFont="1" applyBorder="1"/>
    <xf numFmtId="0" fontId="8" fillId="0" borderId="18" xfId="1" applyFont="1" applyBorder="1"/>
    <xf numFmtId="0" fontId="8" fillId="0" borderId="19" xfId="1" applyFont="1" applyBorder="1"/>
    <xf numFmtId="0" fontId="8" fillId="0" borderId="9" xfId="1" applyFont="1" applyBorder="1"/>
    <xf numFmtId="0" fontId="8" fillId="0" borderId="0" xfId="1" applyFont="1" applyBorder="1" applyAlignment="1">
      <alignment horizontal="center"/>
    </xf>
    <xf numFmtId="0" fontId="7" fillId="0" borderId="30" xfId="1" applyFont="1" applyBorder="1"/>
    <xf numFmtId="0" fontId="7" fillId="0" borderId="0" xfId="1" applyFont="1" applyBorder="1"/>
    <xf numFmtId="0" fontId="8" fillId="0" borderId="28" xfId="1" applyFont="1" applyBorder="1"/>
    <xf numFmtId="0" fontId="7" fillId="0" borderId="28" xfId="1" applyFont="1" applyBorder="1"/>
    <xf numFmtId="0" fontId="7" fillId="0" borderId="14" xfId="1" applyFont="1" applyBorder="1"/>
    <xf numFmtId="0" fontId="8" fillId="0" borderId="3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10" xfId="1" applyFont="1" applyBorder="1"/>
    <xf numFmtId="0" fontId="7" fillId="0" borderId="19" xfId="1" applyFont="1" applyBorder="1"/>
    <xf numFmtId="0" fontId="7" fillId="0" borderId="0" xfId="1" applyFont="1"/>
    <xf numFmtId="0" fontId="8" fillId="0" borderId="26" xfId="1" applyFont="1" applyBorder="1"/>
    <xf numFmtId="0" fontId="8" fillId="0" borderId="37" xfId="1" applyFont="1" applyBorder="1" applyAlignment="1">
      <alignment horizontal="center"/>
    </xf>
    <xf numFmtId="0" fontId="8" fillId="0" borderId="39" xfId="1" applyFont="1" applyBorder="1"/>
    <xf numFmtId="0" fontId="7" fillId="0" borderId="37" xfId="1" applyFont="1" applyBorder="1"/>
    <xf numFmtId="0" fontId="8" fillId="0" borderId="38" xfId="1" applyFont="1" applyBorder="1"/>
    <xf numFmtId="0" fontId="7" fillId="0" borderId="40" xfId="1" applyFont="1" applyBorder="1"/>
    <xf numFmtId="0" fontId="7" fillId="0" borderId="39" xfId="1" applyFont="1" applyBorder="1"/>
    <xf numFmtId="0" fontId="8" fillId="0" borderId="41" xfId="1" applyFont="1" applyBorder="1"/>
    <xf numFmtId="0" fontId="8" fillId="0" borderId="42" xfId="1" applyFont="1" applyBorder="1"/>
    <xf numFmtId="0" fontId="7" fillId="0" borderId="38" xfId="1" applyFont="1" applyBorder="1"/>
    <xf numFmtId="0" fontId="7" fillId="0" borderId="42" xfId="1" applyFont="1" applyBorder="1"/>
    <xf numFmtId="0" fontId="1" fillId="0" borderId="43" xfId="1" applyFont="1" applyBorder="1"/>
    <xf numFmtId="0" fontId="7" fillId="0" borderId="44" xfId="1" applyFont="1" applyBorder="1"/>
    <xf numFmtId="0" fontId="7" fillId="0" borderId="20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22" xfId="1" applyFont="1" applyBorder="1"/>
    <xf numFmtId="0" fontId="7" fillId="0" borderId="25" xfId="1" applyFont="1" applyBorder="1"/>
    <xf numFmtId="0" fontId="1" fillId="0" borderId="45" xfId="1" applyFont="1" applyBorder="1"/>
    <xf numFmtId="0" fontId="7" fillId="0" borderId="46" xfId="1" applyFont="1" applyBorder="1" applyAlignment="1">
      <alignment horizontal="center"/>
    </xf>
    <xf numFmtId="0" fontId="7" fillId="0" borderId="44" xfId="1" applyFont="1" applyBorder="1" applyAlignment="1">
      <alignment horizontal="center"/>
    </xf>
    <xf numFmtId="0" fontId="7" fillId="0" borderId="47" xfId="1" applyFont="1" applyBorder="1" applyAlignment="1">
      <alignment horizontal="center"/>
    </xf>
    <xf numFmtId="0" fontId="7" fillId="0" borderId="45" xfId="1" applyFont="1" applyBorder="1"/>
    <xf numFmtId="0" fontId="7" fillId="0" borderId="48" xfId="1" applyFont="1" applyBorder="1"/>
    <xf numFmtId="0" fontId="7" fillId="0" borderId="49" xfId="1" applyFont="1" applyBorder="1"/>
    <xf numFmtId="0" fontId="1" fillId="0" borderId="22" xfId="1" applyFont="1" applyBorder="1"/>
    <xf numFmtId="0" fontId="7" fillId="0" borderId="46" xfId="1" applyFont="1" applyBorder="1" applyAlignment="1">
      <alignment horizontal="left"/>
    </xf>
    <xf numFmtId="0" fontId="1" fillId="0" borderId="15" xfId="1" applyFont="1" applyBorder="1"/>
    <xf numFmtId="0" fontId="7" fillId="0" borderId="21" xfId="1" applyFont="1" applyBorder="1"/>
    <xf numFmtId="0" fontId="1" fillId="0" borderId="27" xfId="1" applyFont="1" applyBorder="1"/>
    <xf numFmtId="0" fontId="7" fillId="0" borderId="50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7" fillId="0" borderId="51" xfId="1" applyFont="1" applyBorder="1" applyAlignment="1">
      <alignment horizontal="center"/>
    </xf>
    <xf numFmtId="0" fontId="7" fillId="0" borderId="27" xfId="1" applyFont="1" applyBorder="1"/>
    <xf numFmtId="0" fontId="7" fillId="0" borderId="52" xfId="1" applyFont="1" applyBorder="1"/>
    <xf numFmtId="0" fontId="8" fillId="0" borderId="7" xfId="1" applyFont="1" applyBorder="1"/>
    <xf numFmtId="0" fontId="7" fillId="0" borderId="53" xfId="1" applyFont="1" applyBorder="1"/>
    <xf numFmtId="0" fontId="8" fillId="0" borderId="36" xfId="1" applyFont="1" applyBorder="1"/>
    <xf numFmtId="0" fontId="7" fillId="0" borderId="26" xfId="1" applyFont="1" applyBorder="1"/>
    <xf numFmtId="0" fontId="8" fillId="0" borderId="54" xfId="1" applyFont="1" applyBorder="1"/>
    <xf numFmtId="0" fontId="8" fillId="0" borderId="54" xfId="1" applyFont="1" applyBorder="1" applyAlignment="1">
      <alignment horizontal="center"/>
    </xf>
    <xf numFmtId="0" fontId="1" fillId="0" borderId="37" xfId="1" applyBorder="1"/>
    <xf numFmtId="0" fontId="7" fillId="0" borderId="1" xfId="1" applyFont="1" applyBorder="1"/>
    <xf numFmtId="0" fontId="7" fillId="0" borderId="20" xfId="1" applyFont="1" applyBorder="1"/>
    <xf numFmtId="0" fontId="7" fillId="0" borderId="23" xfId="1" applyFont="1" applyBorder="1"/>
    <xf numFmtId="0" fontId="7" fillId="0" borderId="47" xfId="1" applyFont="1" applyBorder="1"/>
    <xf numFmtId="0" fontId="7" fillId="0" borderId="46" xfId="1" applyFont="1" applyBorder="1"/>
    <xf numFmtId="0" fontId="11" fillId="0" borderId="46" xfId="1" applyFont="1" applyBorder="1" applyAlignment="1">
      <alignment horizontal="left"/>
    </xf>
    <xf numFmtId="0" fontId="13" fillId="0" borderId="9" xfId="1" applyFont="1" applyBorder="1" applyAlignment="1">
      <alignment horizontal="center"/>
    </xf>
    <xf numFmtId="0" fontId="12" fillId="0" borderId="50" xfId="1" applyFont="1" applyBorder="1"/>
    <xf numFmtId="0" fontId="12" fillId="0" borderId="27" xfId="1" applyFont="1" applyBorder="1"/>
    <xf numFmtId="0" fontId="12" fillId="0" borderId="16" xfId="1" applyFont="1" applyBorder="1"/>
    <xf numFmtId="0" fontId="7" fillId="0" borderId="16" xfId="1" applyFont="1" applyBorder="1"/>
    <xf numFmtId="0" fontId="7" fillId="0" borderId="17" xfId="1" applyFont="1" applyBorder="1"/>
    <xf numFmtId="0" fontId="12" fillId="0" borderId="52" xfId="1" applyFont="1" applyBorder="1"/>
    <xf numFmtId="0" fontId="12" fillId="0" borderId="17" xfId="1" applyFont="1" applyBorder="1"/>
    <xf numFmtId="0" fontId="12" fillId="0" borderId="1" xfId="1" applyFont="1" applyBorder="1"/>
    <xf numFmtId="0" fontId="13" fillId="0" borderId="20" xfId="1" applyFont="1" applyBorder="1" applyAlignment="1">
      <alignment horizontal="center"/>
    </xf>
    <xf numFmtId="0" fontId="12" fillId="0" borderId="20" xfId="1" applyFont="1" applyBorder="1"/>
    <xf numFmtId="0" fontId="12" fillId="0" borderId="22" xfId="1" applyFont="1" applyBorder="1"/>
    <xf numFmtId="0" fontId="12" fillId="0" borderId="23" xfId="1" applyFont="1" applyBorder="1"/>
    <xf numFmtId="0" fontId="12" fillId="0" borderId="25" xfId="1" applyFont="1" applyBorder="1"/>
    <xf numFmtId="0" fontId="12" fillId="0" borderId="21" xfId="1" applyFont="1" applyBorder="1"/>
    <xf numFmtId="0" fontId="3" fillId="0" borderId="26" xfId="1" applyFont="1" applyBorder="1"/>
    <xf numFmtId="0" fontId="16" fillId="0" borderId="0" xfId="1" applyFont="1"/>
    <xf numFmtId="0" fontId="8" fillId="0" borderId="8" xfId="1" applyFont="1" applyBorder="1"/>
    <xf numFmtId="0" fontId="8" fillId="0" borderId="37" xfId="1" applyFont="1" applyBorder="1"/>
    <xf numFmtId="0" fontId="8" fillId="0" borderId="26" xfId="1" applyFont="1" applyBorder="1" applyAlignment="1">
      <alignment horizontal="center"/>
    </xf>
    <xf numFmtId="0" fontId="3" fillId="0" borderId="20" xfId="1" applyFont="1" applyBorder="1"/>
    <xf numFmtId="0" fontId="3" fillId="0" borderId="46" xfId="1" applyFont="1" applyBorder="1"/>
    <xf numFmtId="0" fontId="1" fillId="0" borderId="47" xfId="1" applyBorder="1"/>
    <xf numFmtId="0" fontId="7" fillId="0" borderId="51" xfId="1" applyFont="1" applyBorder="1"/>
    <xf numFmtId="0" fontId="7" fillId="0" borderId="15" xfId="1" applyFont="1" applyBorder="1"/>
    <xf numFmtId="0" fontId="7" fillId="0" borderId="29" xfId="1" applyFont="1" applyBorder="1"/>
    <xf numFmtId="0" fontId="1" fillId="0" borderId="0" xfId="1" applyBorder="1"/>
    <xf numFmtId="0" fontId="7" fillId="0" borderId="48" xfId="1" applyFont="1" applyBorder="1" applyAlignment="1">
      <alignment horizontal="center"/>
    </xf>
    <xf numFmtId="0" fontId="1" fillId="0" borderId="12" xfId="1" applyBorder="1"/>
    <xf numFmtId="0" fontId="8" fillId="0" borderId="2" xfId="1" applyFont="1" applyBorder="1"/>
    <xf numFmtId="0" fontId="8" fillId="0" borderId="31" xfId="1" applyFont="1" applyBorder="1"/>
    <xf numFmtId="0" fontId="17" fillId="0" borderId="0" xfId="1" applyFont="1"/>
    <xf numFmtId="0" fontId="1" fillId="0" borderId="56" xfId="1" applyFont="1" applyBorder="1"/>
    <xf numFmtId="0" fontId="7" fillId="0" borderId="13" xfId="1" applyFont="1" applyBorder="1"/>
    <xf numFmtId="0" fontId="7" fillId="0" borderId="56" xfId="1" applyFont="1" applyBorder="1" applyAlignment="1">
      <alignment horizontal="center"/>
    </xf>
    <xf numFmtId="0" fontId="7" fillId="0" borderId="56" xfId="1" applyFont="1" applyBorder="1"/>
    <xf numFmtId="0" fontId="7" fillId="0" borderId="43" xfId="1" applyFont="1" applyBorder="1"/>
    <xf numFmtId="0" fontId="7" fillId="0" borderId="57" xfId="1" applyFont="1" applyBorder="1"/>
    <xf numFmtId="0" fontId="7" fillId="0" borderId="58" xfId="1" applyFont="1" applyBorder="1"/>
    <xf numFmtId="0" fontId="19" fillId="0" borderId="1" xfId="1" applyFont="1" applyBorder="1"/>
    <xf numFmtId="0" fontId="20" fillId="0" borderId="20" xfId="1" applyFont="1" applyBorder="1" applyAlignment="1">
      <alignment horizontal="center"/>
    </xf>
    <xf numFmtId="0" fontId="19" fillId="0" borderId="47" xfId="1" applyFont="1" applyBorder="1"/>
    <xf numFmtId="0" fontId="20" fillId="0" borderId="46" xfId="1" applyFont="1" applyBorder="1" applyAlignment="1">
      <alignment horizontal="center"/>
    </xf>
    <xf numFmtId="0" fontId="12" fillId="0" borderId="46" xfId="1" applyFont="1" applyBorder="1"/>
    <xf numFmtId="0" fontId="12" fillId="0" borderId="45" xfId="1" applyFont="1" applyBorder="1"/>
    <xf numFmtId="0" fontId="12" fillId="0" borderId="49" xfId="1" applyFont="1" applyBorder="1"/>
    <xf numFmtId="0" fontId="11" fillId="0" borderId="47" xfId="1" applyFont="1" applyBorder="1"/>
    <xf numFmtId="0" fontId="7" fillId="0" borderId="50" xfId="1" applyFont="1" applyBorder="1"/>
    <xf numFmtId="0" fontId="8" fillId="0" borderId="5" xfId="1" applyFont="1" applyBorder="1"/>
    <xf numFmtId="0" fontId="7" fillId="0" borderId="3" xfId="1" applyFont="1" applyBorder="1"/>
    <xf numFmtId="0" fontId="7" fillId="0" borderId="59" xfId="1" applyFont="1" applyBorder="1" applyAlignment="1">
      <alignment horizontal="center"/>
    </xf>
    <xf numFmtId="0" fontId="7" fillId="0" borderId="9" xfId="1" applyFont="1" applyBorder="1"/>
    <xf numFmtId="0" fontId="8" fillId="0" borderId="15" xfId="1" applyFont="1" applyBorder="1"/>
    <xf numFmtId="0" fontId="7" fillId="0" borderId="60" xfId="1" applyFont="1" applyBorder="1"/>
    <xf numFmtId="0" fontId="7" fillId="0" borderId="61" xfId="1" applyFont="1" applyBorder="1"/>
    <xf numFmtId="0" fontId="7" fillId="0" borderId="62" xfId="1" applyFont="1" applyBorder="1"/>
    <xf numFmtId="0" fontId="13" fillId="0" borderId="50" xfId="1" applyFont="1" applyBorder="1" applyAlignment="1">
      <alignment horizontal="center"/>
    </xf>
    <xf numFmtId="0" fontId="6" fillId="0" borderId="20" xfId="1" applyFont="1" applyBorder="1"/>
    <xf numFmtId="0" fontId="11" fillId="0" borderId="63" xfId="1" applyFont="1" applyBorder="1"/>
    <xf numFmtId="0" fontId="6" fillId="0" borderId="9" xfId="1" applyFont="1" applyBorder="1"/>
    <xf numFmtId="0" fontId="21" fillId="0" borderId="0" xfId="1" applyFont="1" applyBorder="1"/>
    <xf numFmtId="0" fontId="12" fillId="0" borderId="9" xfId="1" applyFont="1" applyBorder="1"/>
    <xf numFmtId="0" fontId="12" fillId="0" borderId="15" xfId="1" applyFont="1" applyBorder="1"/>
    <xf numFmtId="0" fontId="12" fillId="0" borderId="28" xfId="1" applyFont="1" applyBorder="1"/>
    <xf numFmtId="0" fontId="12" fillId="0" borderId="30" xfId="1" applyFont="1" applyBorder="1"/>
    <xf numFmtId="0" fontId="9" fillId="0" borderId="1" xfId="1" applyFont="1" applyBorder="1"/>
    <xf numFmtId="0" fontId="20" fillId="0" borderId="1" xfId="1" applyFont="1" applyBorder="1"/>
    <xf numFmtId="0" fontId="7" fillId="0" borderId="65" xfId="1" applyFont="1" applyBorder="1"/>
    <xf numFmtId="0" fontId="7" fillId="0" borderId="7" xfId="1" applyFont="1" applyBorder="1"/>
    <xf numFmtId="0" fontId="7" fillId="0" borderId="7" xfId="1" applyFont="1" applyBorder="1" applyAlignment="1"/>
    <xf numFmtId="0" fontId="7" fillId="0" borderId="4" xfId="1" applyFont="1" applyBorder="1" applyAlignment="1"/>
    <xf numFmtId="0" fontId="22" fillId="0" borderId="0" xfId="1" applyFont="1" applyBorder="1"/>
    <xf numFmtId="0" fontId="9" fillId="0" borderId="15" xfId="1" applyFont="1" applyBorder="1" applyAlignment="1">
      <alignment horizontal="center"/>
    </xf>
    <xf numFmtId="0" fontId="7" fillId="0" borderId="54" xfId="1" applyFont="1" applyBorder="1"/>
    <xf numFmtId="0" fontId="7" fillId="0" borderId="66" xfId="1" applyFont="1" applyBorder="1"/>
    <xf numFmtId="0" fontId="7" fillId="0" borderId="63" xfId="1" applyFont="1" applyBorder="1"/>
    <xf numFmtId="0" fontId="8" fillId="0" borderId="31" xfId="1" applyFont="1" applyBorder="1" applyAlignment="1">
      <alignment horizontal="center"/>
    </xf>
    <xf numFmtId="0" fontId="9" fillId="0" borderId="0" xfId="1" applyFont="1" applyFill="1" applyBorder="1"/>
    <xf numFmtId="0" fontId="7" fillId="0" borderId="0" xfId="1" applyFont="1" applyBorder="1" applyAlignment="1">
      <alignment horizontal="center"/>
    </xf>
    <xf numFmtId="16" fontId="7" fillId="0" borderId="31" xfId="1" applyNumberFormat="1" applyFont="1" applyBorder="1" applyAlignment="1">
      <alignment horizontal="center"/>
    </xf>
    <xf numFmtId="0" fontId="7" fillId="0" borderId="68" xfId="1" applyFont="1" applyBorder="1" applyAlignment="1"/>
    <xf numFmtId="0" fontId="7" fillId="0" borderId="69" xfId="1" applyFont="1" applyBorder="1" applyAlignment="1"/>
    <xf numFmtId="0" fontId="7" fillId="0" borderId="52" xfId="1" applyFont="1" applyBorder="1" applyAlignment="1">
      <alignment horizontal="center"/>
    </xf>
    <xf numFmtId="0" fontId="7" fillId="0" borderId="10" xfId="1" applyFont="1" applyBorder="1" applyAlignment="1"/>
    <xf numFmtId="0" fontId="7" fillId="0" borderId="36" xfId="1" applyFont="1" applyBorder="1" applyAlignment="1"/>
    <xf numFmtId="0" fontId="7" fillId="0" borderId="71" xfId="1" applyFont="1" applyBorder="1"/>
    <xf numFmtId="0" fontId="2" fillId="0" borderId="55" xfId="1" applyFont="1" applyBorder="1"/>
    <xf numFmtId="0" fontId="8" fillId="0" borderId="69" xfId="1" applyFont="1" applyBorder="1"/>
    <xf numFmtId="0" fontId="7" fillId="0" borderId="55" xfId="1" applyFont="1" applyBorder="1" applyAlignment="1">
      <alignment horizontal="center"/>
    </xf>
    <xf numFmtId="0" fontId="7" fillId="0" borderId="73" xfId="1" applyFont="1" applyBorder="1"/>
    <xf numFmtId="0" fontId="7" fillId="0" borderId="74" xfId="1" applyFont="1" applyBorder="1"/>
    <xf numFmtId="0" fontId="7" fillId="0" borderId="72" xfId="1" applyFont="1" applyBorder="1"/>
    <xf numFmtId="0" fontId="7" fillId="0" borderId="70" xfId="1" applyFont="1" applyBorder="1"/>
    <xf numFmtId="0" fontId="7" fillId="0" borderId="75" xfId="1" applyFont="1" applyBorder="1"/>
    <xf numFmtId="0" fontId="7" fillId="0" borderId="68" xfId="1" applyFont="1" applyBorder="1"/>
    <xf numFmtId="0" fontId="7" fillId="0" borderId="69" xfId="1" applyFont="1" applyBorder="1"/>
    <xf numFmtId="0" fontId="1" fillId="0" borderId="72" xfId="1" applyBorder="1"/>
    <xf numFmtId="0" fontId="8" fillId="0" borderId="6" xfId="1" applyFont="1" applyBorder="1" applyAlignment="1">
      <alignment horizontal="right"/>
    </xf>
    <xf numFmtId="0" fontId="7" fillId="0" borderId="12" xfId="1" applyFont="1" applyBorder="1"/>
    <xf numFmtId="0" fontId="8" fillId="0" borderId="64" xfId="1" applyFont="1" applyBorder="1"/>
    <xf numFmtId="0" fontId="8" fillId="0" borderId="0" xfId="1" applyFont="1" applyBorder="1" applyAlignment="1">
      <alignment horizontal="right"/>
    </xf>
    <xf numFmtId="0" fontId="8" fillId="0" borderId="0" xfId="1" applyFont="1" applyBorder="1"/>
    <xf numFmtId="0" fontId="7" fillId="0" borderId="76" xfId="1" applyFont="1" applyBorder="1"/>
    <xf numFmtId="0" fontId="7" fillId="0" borderId="77" xfId="1" applyFont="1" applyBorder="1"/>
    <xf numFmtId="0" fontId="7" fillId="0" borderId="76" xfId="1" applyFont="1" applyBorder="1" applyAlignment="1"/>
    <xf numFmtId="0" fontId="7" fillId="0" borderId="77" xfId="1" applyFont="1" applyBorder="1" applyAlignment="1"/>
    <xf numFmtId="0" fontId="7" fillId="0" borderId="17" xfId="1" applyFont="1" applyBorder="1" applyAlignment="1"/>
    <xf numFmtId="9" fontId="7" fillId="0" borderId="63" xfId="1" applyNumberFormat="1" applyFont="1" applyBorder="1"/>
    <xf numFmtId="9" fontId="7" fillId="0" borderId="1" xfId="1" applyNumberFormat="1" applyFont="1" applyBorder="1"/>
    <xf numFmtId="0" fontId="7" fillId="0" borderId="24" xfId="1" applyFont="1" applyBorder="1"/>
    <xf numFmtId="0" fontId="7" fillId="0" borderId="64" xfId="1" applyFont="1" applyBorder="1"/>
    <xf numFmtId="9" fontId="7" fillId="0" borderId="45" xfId="1" applyNumberFormat="1" applyFont="1" applyBorder="1"/>
    <xf numFmtId="9" fontId="7" fillId="0" borderId="48" xfId="1" applyNumberFormat="1" applyFont="1" applyBorder="1"/>
    <xf numFmtId="0" fontId="7" fillId="0" borderId="78" xfId="1" applyFont="1" applyBorder="1" applyAlignment="1"/>
    <xf numFmtId="0" fontId="7" fillId="0" borderId="44" xfId="1" applyFont="1" applyBorder="1" applyAlignment="1"/>
    <xf numFmtId="0" fontId="8" fillId="0" borderId="9" xfId="1" applyFont="1" applyFill="1" applyBorder="1"/>
    <xf numFmtId="0" fontId="7" fillId="0" borderId="29" xfId="1" applyFont="1" applyBorder="1" applyAlignment="1">
      <alignment horizontal="center"/>
    </xf>
    <xf numFmtId="0" fontId="7" fillId="0" borderId="23" xfId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0" fontId="1" fillId="0" borderId="51" xfId="1" applyBorder="1"/>
    <xf numFmtId="0" fontId="7" fillId="0" borderId="76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9" fillId="0" borderId="0" xfId="1" applyFont="1" applyBorder="1"/>
    <xf numFmtId="0" fontId="9" fillId="0" borderId="0" xfId="1" applyFont="1" applyBorder="1" applyAlignment="1">
      <alignment horizontal="center"/>
    </xf>
    <xf numFmtId="0" fontId="25" fillId="0" borderId="0" xfId="1" applyFont="1"/>
    <xf numFmtId="0" fontId="1" fillId="0" borderId="2" xfId="1" applyFont="1" applyBorder="1"/>
    <xf numFmtId="0" fontId="1" fillId="0" borderId="1" xfId="1" applyFont="1" applyBorder="1"/>
    <xf numFmtId="0" fontId="1" fillId="0" borderId="3" xfId="1" applyFont="1" applyBorder="1"/>
    <xf numFmtId="0" fontId="1" fillId="0" borderId="3" xfId="1" applyFont="1" applyBorder="1" applyAlignment="1">
      <alignment horizontal="center"/>
    </xf>
    <xf numFmtId="0" fontId="1" fillId="0" borderId="7" xfId="1" applyFont="1" applyBorder="1"/>
    <xf numFmtId="0" fontId="1" fillId="0" borderId="8" xfId="1" applyFont="1" applyBorder="1"/>
    <xf numFmtId="0" fontId="1" fillId="0" borderId="4" xfId="1" applyFont="1" applyBorder="1"/>
    <xf numFmtId="0" fontId="1" fillId="0" borderId="9" xfId="1" applyFont="1" applyBorder="1"/>
    <xf numFmtId="0" fontId="1" fillId="0" borderId="10" xfId="1" applyFont="1" applyBorder="1" applyAlignment="1">
      <alignment horizontal="center"/>
    </xf>
    <xf numFmtId="0" fontId="1" fillId="0" borderId="11" xfId="1" applyFont="1" applyBorder="1" applyAlignment="1">
      <alignment horizontal="center"/>
    </xf>
    <xf numFmtId="0" fontId="1" fillId="0" borderId="12" xfId="1" applyFont="1" applyBorder="1" applyAlignment="1">
      <alignment horizontal="center"/>
    </xf>
    <xf numFmtId="0" fontId="1" fillId="0" borderId="13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0" borderId="18" xfId="1" applyFont="1" applyBorder="1"/>
    <xf numFmtId="0" fontId="1" fillId="0" borderId="19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20" xfId="1" applyFont="1" applyBorder="1"/>
    <xf numFmtId="0" fontId="1" fillId="0" borderId="9" xfId="1" applyFont="1" applyBorder="1" applyAlignment="1">
      <alignment horizontal="center"/>
    </xf>
    <xf numFmtId="0" fontId="1" fillId="0" borderId="26" xfId="1" applyFont="1" applyBorder="1" applyAlignment="1">
      <alignment horizontal="center"/>
    </xf>
    <xf numFmtId="0" fontId="1" fillId="0" borderId="14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27" xfId="1" applyFont="1" applyBorder="1" applyAlignment="1">
      <alignment horizontal="center"/>
    </xf>
    <xf numFmtId="0" fontId="1" fillId="0" borderId="28" xfId="1" applyFont="1" applyBorder="1" applyAlignment="1">
      <alignment horizontal="center"/>
    </xf>
    <xf numFmtId="0" fontId="1" fillId="0" borderId="29" xfId="1" applyFont="1" applyBorder="1" applyAlignment="1">
      <alignment horizontal="center"/>
    </xf>
    <xf numFmtId="0" fontId="1" fillId="0" borderId="30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8" fillId="0" borderId="34" xfId="1" applyFont="1" applyBorder="1"/>
    <xf numFmtId="0" fontId="8" fillId="0" borderId="8" xfId="1" applyFont="1" applyBorder="1" applyAlignment="1">
      <alignment horizontal="center"/>
    </xf>
    <xf numFmtId="0" fontId="12" fillId="0" borderId="14" xfId="1" applyFont="1" applyBorder="1"/>
    <xf numFmtId="0" fontId="26" fillId="0" borderId="15" xfId="1" applyFont="1" applyBorder="1"/>
    <xf numFmtId="0" fontId="12" fillId="0" borderId="29" xfId="1" applyFont="1" applyBorder="1"/>
    <xf numFmtId="0" fontId="7" fillId="0" borderId="22" xfId="3" applyFont="1" applyBorder="1"/>
    <xf numFmtId="0" fontId="7" fillId="0" borderId="23" xfId="3" applyFont="1" applyBorder="1"/>
    <xf numFmtId="0" fontId="7" fillId="0" borderId="21" xfId="3" applyFont="1" applyBorder="1"/>
    <xf numFmtId="0" fontId="7" fillId="0" borderId="25" xfId="3" applyFont="1" applyBorder="1"/>
    <xf numFmtId="0" fontId="7" fillId="0" borderId="45" xfId="3" applyFont="1" applyBorder="1"/>
    <xf numFmtId="0" fontId="7" fillId="0" borderId="48" xfId="3" applyFont="1" applyBorder="1"/>
    <xf numFmtId="0" fontId="7" fillId="0" borderId="44" xfId="3" applyFont="1" applyBorder="1"/>
    <xf numFmtId="0" fontId="7" fillId="0" borderId="49" xfId="3" applyFont="1" applyBorder="1"/>
    <xf numFmtId="0" fontId="7" fillId="0" borderId="27" xfId="3" applyFont="1" applyBorder="1"/>
    <xf numFmtId="0" fontId="7" fillId="0" borderId="16" xfId="3" applyFont="1" applyBorder="1"/>
    <xf numFmtId="0" fontId="7" fillId="0" borderId="17" xfId="3" applyFont="1" applyBorder="1"/>
    <xf numFmtId="0" fontId="12" fillId="0" borderId="38" xfId="1" applyFont="1" applyBorder="1"/>
    <xf numFmtId="0" fontId="1" fillId="0" borderId="37" xfId="1" applyFont="1" applyBorder="1"/>
    <xf numFmtId="0" fontId="7" fillId="0" borderId="79" xfId="1" applyFont="1" applyBorder="1"/>
    <xf numFmtId="0" fontId="7" fillId="0" borderId="80" xfId="1" applyFont="1" applyBorder="1"/>
    <xf numFmtId="0" fontId="7" fillId="0" borderId="81" xfId="1" applyFont="1" applyBorder="1"/>
    <xf numFmtId="0" fontId="7" fillId="0" borderId="82" xfId="1" applyFont="1" applyBorder="1"/>
    <xf numFmtId="0" fontId="27" fillId="0" borderId="83" xfId="1" applyFont="1" applyBorder="1"/>
    <xf numFmtId="0" fontId="12" fillId="0" borderId="0" xfId="1" applyFont="1" applyBorder="1"/>
    <xf numFmtId="0" fontId="12" fillId="0" borderId="83" xfId="1" applyFont="1" applyBorder="1"/>
    <xf numFmtId="0" fontId="12" fillId="0" borderId="84" xfId="1" applyFont="1" applyBorder="1"/>
    <xf numFmtId="0" fontId="7" fillId="0" borderId="84" xfId="1" applyFont="1" applyBorder="1"/>
    <xf numFmtId="0" fontId="7" fillId="0" borderId="85" xfId="1" applyFont="1" applyBorder="1"/>
    <xf numFmtId="0" fontId="12" fillId="0" borderId="85" xfId="1" applyFont="1" applyBorder="1"/>
    <xf numFmtId="0" fontId="7" fillId="0" borderId="83" xfId="1" applyFont="1" applyBorder="1"/>
    <xf numFmtId="0" fontId="27" fillId="0" borderId="22" xfId="1" applyFont="1" applyBorder="1"/>
    <xf numFmtId="0" fontId="8" fillId="0" borderId="40" xfId="1" applyFont="1" applyBorder="1"/>
    <xf numFmtId="0" fontId="14" fillId="0" borderId="49" xfId="1" applyFont="1" applyBorder="1"/>
    <xf numFmtId="0" fontId="1" fillId="0" borderId="8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0" fontId="1" fillId="0" borderId="18" xfId="1" applyFont="1" applyBorder="1" applyAlignment="1">
      <alignment horizontal="center"/>
    </xf>
    <xf numFmtId="0" fontId="2" fillId="0" borderId="37" xfId="1" applyFont="1" applyBorder="1"/>
    <xf numFmtId="0" fontId="8" fillId="0" borderId="39" xfId="1" applyFont="1" applyBorder="1" applyAlignment="1">
      <alignment horizontal="center"/>
    </xf>
    <xf numFmtId="0" fontId="27" fillId="0" borderId="9" xfId="1" applyFont="1" applyBorder="1"/>
    <xf numFmtId="0" fontId="27" fillId="0" borderId="20" xfId="1" applyFont="1" applyBorder="1"/>
    <xf numFmtId="0" fontId="12" fillId="0" borderId="44" xfId="1" applyFont="1" applyBorder="1"/>
    <xf numFmtId="0" fontId="12" fillId="0" borderId="50" xfId="1" applyFont="1" applyBorder="1" applyAlignment="1">
      <alignment horizontal="center"/>
    </xf>
    <xf numFmtId="0" fontId="13" fillId="0" borderId="20" xfId="1" applyFont="1" applyBorder="1"/>
    <xf numFmtId="0" fontId="11" fillId="0" borderId="0" xfId="1" applyFont="1" applyBorder="1"/>
    <xf numFmtId="0" fontId="7" fillId="0" borderId="32" xfId="1" applyFont="1" applyBorder="1"/>
    <xf numFmtId="0" fontId="7" fillId="0" borderId="4" xfId="1" applyFont="1" applyBorder="1" applyAlignment="1">
      <alignment horizontal="center"/>
    </xf>
    <xf numFmtId="0" fontId="12" fillId="0" borderId="14" xfId="1" applyFont="1" applyBorder="1" applyAlignment="1">
      <alignment horizontal="center"/>
    </xf>
    <xf numFmtId="0" fontId="24" fillId="0" borderId="64" xfId="1" applyFont="1" applyBorder="1"/>
    <xf numFmtId="0" fontId="7" fillId="0" borderId="9" xfId="1" applyFont="1" applyBorder="1" applyAlignment="1">
      <alignment horizontal="center"/>
    </xf>
    <xf numFmtId="0" fontId="7" fillId="0" borderId="14" xfId="1" applyFont="1" applyBorder="1" applyAlignment="1">
      <alignment horizontal="right"/>
    </xf>
    <xf numFmtId="0" fontId="7" fillId="0" borderId="0" xfId="1" applyFont="1" applyBorder="1" applyAlignment="1">
      <alignment horizontal="right"/>
    </xf>
    <xf numFmtId="0" fontId="7" fillId="0" borderId="15" xfId="3" applyFont="1" applyBorder="1"/>
    <xf numFmtId="0" fontId="7" fillId="0" borderId="28" xfId="3" applyFont="1" applyBorder="1"/>
    <xf numFmtId="0" fontId="7" fillId="0" borderId="14" xfId="3" applyFont="1" applyBorder="1"/>
    <xf numFmtId="0" fontId="20" fillId="0" borderId="0" xfId="1" applyFont="1" applyBorder="1"/>
    <xf numFmtId="0" fontId="1" fillId="0" borderId="0" xfId="1" applyFont="1" applyBorder="1"/>
    <xf numFmtId="0" fontId="7" fillId="0" borderId="65" xfId="1" applyFont="1" applyBorder="1" applyAlignment="1">
      <alignment horizontal="center"/>
    </xf>
    <xf numFmtId="0" fontId="7" fillId="0" borderId="49" xfId="1" applyFont="1" applyBorder="1" applyAlignment="1">
      <alignment horizontal="center"/>
    </xf>
    <xf numFmtId="0" fontId="8" fillId="0" borderId="14" xfId="1" applyFont="1" applyBorder="1"/>
    <xf numFmtId="0" fontId="1" fillId="0" borderId="62" xfId="1" applyFont="1" applyBorder="1"/>
    <xf numFmtId="0" fontId="1" fillId="0" borderId="51" xfId="1" applyFont="1" applyBorder="1"/>
    <xf numFmtId="0" fontId="1" fillId="0" borderId="77" xfId="1" applyFont="1" applyBorder="1"/>
    <xf numFmtId="0" fontId="1" fillId="0" borderId="26" xfId="1" applyFont="1" applyBorder="1"/>
    <xf numFmtId="0" fontId="8" fillId="0" borderId="0" xfId="1" applyFont="1"/>
    <xf numFmtId="0" fontId="1" fillId="0" borderId="24" xfId="1" applyFont="1" applyBorder="1" applyAlignment="1">
      <alignment horizontal="left"/>
    </xf>
    <xf numFmtId="0" fontId="1" fillId="0" borderId="25" xfId="1" applyFont="1" applyBorder="1" applyAlignment="1">
      <alignment horizontal="left"/>
    </xf>
    <xf numFmtId="0" fontId="28" fillId="0" borderId="0" xfId="0" applyFont="1" applyAlignment="1">
      <alignment horizontal="center"/>
    </xf>
    <xf numFmtId="0" fontId="8" fillId="0" borderId="7" xfId="1" applyFont="1" applyBorder="1" applyAlignment="1">
      <alignment horizontal="center"/>
    </xf>
    <xf numFmtId="0" fontId="1" fillId="0" borderId="46" xfId="1" applyFont="1" applyBorder="1"/>
    <xf numFmtId="0" fontId="1" fillId="0" borderId="50" xfId="1" applyFont="1" applyBorder="1"/>
    <xf numFmtId="0" fontId="7" fillId="0" borderId="52" xfId="3" applyFont="1" applyBorder="1"/>
    <xf numFmtId="0" fontId="7" fillId="0" borderId="31" xfId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14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1" fillId="0" borderId="64" xfId="1" applyFont="1" applyBorder="1"/>
    <xf numFmtId="0" fontId="6" fillId="0" borderId="64" xfId="1" applyFont="1" applyBorder="1" applyAlignment="1">
      <alignment horizontal="center"/>
    </xf>
    <xf numFmtId="0" fontId="24" fillId="0" borderId="15" xfId="1" applyFont="1" applyBorder="1"/>
    <xf numFmtId="0" fontId="24" fillId="0" borderId="14" xfId="1" applyFont="1" applyBorder="1"/>
    <xf numFmtId="0" fontId="24" fillId="0" borderId="30" xfId="1" applyFont="1" applyBorder="1"/>
    <xf numFmtId="0" fontId="8" fillId="0" borderId="29" xfId="1" applyFont="1" applyBorder="1"/>
    <xf numFmtId="0" fontId="7" fillId="0" borderId="8" xfId="3" applyFont="1" applyBorder="1"/>
    <xf numFmtId="0" fontId="24" fillId="0" borderId="5" xfId="3" applyFont="1" applyBorder="1" applyAlignment="1">
      <alignment horizontal="center"/>
    </xf>
    <xf numFmtId="0" fontId="8" fillId="0" borderId="4" xfId="3" applyFont="1" applyBorder="1"/>
    <xf numFmtId="0" fontId="8" fillId="0" borderId="10" xfId="3" applyFont="1" applyBorder="1"/>
    <xf numFmtId="0" fontId="7" fillId="0" borderId="36" xfId="3" applyFont="1" applyBorder="1"/>
    <xf numFmtId="0" fontId="7" fillId="0" borderId="4" xfId="3" applyFont="1" applyBorder="1"/>
    <xf numFmtId="0" fontId="8" fillId="0" borderId="8" xfId="3" applyFont="1" applyBorder="1"/>
    <xf numFmtId="0" fontId="8" fillId="0" borderId="19" xfId="3" applyFont="1" applyBorder="1"/>
    <xf numFmtId="16" fontId="7" fillId="0" borderId="20" xfId="1" applyNumberFormat="1" applyFont="1" applyBorder="1" applyAlignment="1">
      <alignment horizontal="center"/>
    </xf>
    <xf numFmtId="0" fontId="12" fillId="0" borderId="63" xfId="1" applyFont="1" applyBorder="1"/>
    <xf numFmtId="0" fontId="8" fillId="0" borderId="30" xfId="1" applyFont="1" applyBorder="1"/>
    <xf numFmtId="0" fontId="24" fillId="0" borderId="29" xfId="1" applyFont="1" applyBorder="1"/>
    <xf numFmtId="0" fontId="7" fillId="0" borderId="78" xfId="1" applyFont="1" applyBorder="1"/>
    <xf numFmtId="0" fontId="15" fillId="0" borderId="2" xfId="1" applyFont="1" applyBorder="1"/>
    <xf numFmtId="0" fontId="29" fillId="0" borderId="3" xfId="1" applyFont="1" applyBorder="1"/>
    <xf numFmtId="16" fontId="21" fillId="0" borderId="56" xfId="1" applyNumberFormat="1" applyFont="1" applyBorder="1" applyAlignment="1">
      <alignment horizontal="center"/>
    </xf>
    <xf numFmtId="0" fontId="11" fillId="0" borderId="61" xfId="1" applyFont="1" applyBorder="1"/>
    <xf numFmtId="0" fontId="12" fillId="0" borderId="62" xfId="1" applyFont="1" applyBorder="1"/>
    <xf numFmtId="16" fontId="7" fillId="0" borderId="50" xfId="1" applyNumberFormat="1" applyFont="1" applyBorder="1" applyAlignment="1">
      <alignment horizontal="center"/>
    </xf>
    <xf numFmtId="16" fontId="7" fillId="0" borderId="9" xfId="1" applyNumberFormat="1" applyFont="1" applyBorder="1" applyAlignment="1">
      <alignment horizontal="center"/>
    </xf>
    <xf numFmtId="16" fontId="12" fillId="0" borderId="50" xfId="1" applyNumberFormat="1" applyFont="1" applyBorder="1" applyAlignment="1">
      <alignment horizontal="center"/>
    </xf>
    <xf numFmtId="0" fontId="13" fillId="0" borderId="1" xfId="1" applyFont="1" applyBorder="1"/>
    <xf numFmtId="16" fontId="12" fillId="0" borderId="20" xfId="1" applyNumberFormat="1" applyFont="1" applyBorder="1" applyAlignment="1">
      <alignment horizontal="center"/>
    </xf>
    <xf numFmtId="0" fontId="30" fillId="0" borderId="0" xfId="1" applyFont="1"/>
    <xf numFmtId="0" fontId="23" fillId="0" borderId="0" xfId="1" applyFont="1"/>
    <xf numFmtId="0" fontId="13" fillId="0" borderId="9" xfId="1" applyFont="1" applyBorder="1"/>
    <xf numFmtId="0" fontId="10" fillId="0" borderId="0" xfId="3"/>
    <xf numFmtId="0" fontId="22" fillId="0" borderId="0" xfId="1" applyFont="1" applyBorder="1" applyAlignment="1">
      <alignment horizontal="center"/>
    </xf>
    <xf numFmtId="0" fontId="21" fillId="0" borderId="0" xfId="3" applyFont="1"/>
    <xf numFmtId="0" fontId="6" fillId="0" borderId="56" xfId="1" applyFont="1" applyBorder="1" applyAlignment="1">
      <alignment horizontal="left"/>
    </xf>
    <xf numFmtId="0" fontId="7" fillId="0" borderId="12" xfId="1" applyFont="1" applyBorder="1" applyAlignment="1">
      <alignment horizontal="left"/>
    </xf>
    <xf numFmtId="0" fontId="7" fillId="0" borderId="13" xfId="1" applyFont="1" applyBorder="1" applyAlignment="1">
      <alignment horizontal="right"/>
    </xf>
    <xf numFmtId="0" fontId="7" fillId="0" borderId="12" xfId="1" applyFont="1" applyBorder="1" applyAlignment="1">
      <alignment horizontal="right"/>
    </xf>
    <xf numFmtId="0" fontId="7" fillId="0" borderId="43" xfId="1" applyFont="1" applyBorder="1" applyAlignment="1">
      <alignment horizontal="right"/>
    </xf>
    <xf numFmtId="0" fontId="7" fillId="0" borderId="57" xfId="1" applyFont="1" applyBorder="1" applyAlignment="1">
      <alignment horizontal="right"/>
    </xf>
    <xf numFmtId="0" fontId="7" fillId="0" borderId="67" xfId="1" applyFont="1" applyBorder="1" applyAlignment="1">
      <alignment horizontal="right"/>
    </xf>
    <xf numFmtId="0" fontId="7" fillId="0" borderId="58" xfId="1" applyFont="1" applyBorder="1" applyAlignment="1">
      <alignment horizontal="right"/>
    </xf>
    <xf numFmtId="0" fontId="31" fillId="0" borderId="0" xfId="1" applyFont="1" applyBorder="1"/>
    <xf numFmtId="0" fontId="6" fillId="0" borderId="0" xfId="1" applyFont="1" applyBorder="1" applyAlignment="1">
      <alignment horizontal="center"/>
    </xf>
    <xf numFmtId="0" fontId="18" fillId="0" borderId="9" xfId="1" applyFont="1" applyBorder="1"/>
    <xf numFmtId="0" fontId="7" fillId="0" borderId="78" xfId="3" applyFont="1" applyBorder="1"/>
    <xf numFmtId="0" fontId="7" fillId="0" borderId="46" xfId="3" applyFont="1" applyBorder="1" applyAlignment="1">
      <alignment horizontal="center"/>
    </xf>
    <xf numFmtId="0" fontId="7" fillId="0" borderId="46" xfId="3" applyFont="1" applyBorder="1"/>
    <xf numFmtId="0" fontId="7" fillId="0" borderId="1" xfId="3" applyFont="1" applyBorder="1"/>
    <xf numFmtId="0" fontId="7" fillId="0" borderId="55" xfId="3" applyFont="1" applyBorder="1" applyAlignment="1">
      <alignment horizontal="center"/>
    </xf>
    <xf numFmtId="0" fontId="7" fillId="0" borderId="50" xfId="3" applyFont="1" applyBorder="1"/>
    <xf numFmtId="0" fontId="27" fillId="0" borderId="9" xfId="1" applyFont="1" applyBorder="1" applyAlignment="1">
      <alignment horizontal="left"/>
    </xf>
    <xf numFmtId="0" fontId="20" fillId="0" borderId="50" xfId="1" applyFont="1" applyBorder="1"/>
    <xf numFmtId="0" fontId="20" fillId="0" borderId="77" xfId="1" applyFont="1" applyBorder="1" applyAlignment="1">
      <alignment horizontal="center"/>
    </xf>
    <xf numFmtId="0" fontId="8" fillId="0" borderId="6" xfId="1" applyFont="1" applyBorder="1" applyAlignment="1"/>
    <xf numFmtId="0" fontId="7" fillId="0" borderId="34" xfId="3" applyFont="1" applyBorder="1"/>
    <xf numFmtId="0" fontId="7" fillId="0" borderId="6" xfId="3" applyFont="1" applyBorder="1"/>
    <xf numFmtId="0" fontId="24" fillId="0" borderId="32" xfId="3" applyFont="1" applyBorder="1"/>
    <xf numFmtId="0" fontId="24" fillId="0" borderId="33" xfId="3" applyFont="1" applyBorder="1"/>
    <xf numFmtId="0" fontId="7" fillId="0" borderId="32" xfId="3" applyFont="1" applyBorder="1" applyAlignment="1">
      <alignment horizontal="center"/>
    </xf>
    <xf numFmtId="0" fontId="7" fillId="0" borderId="2" xfId="3" applyFont="1" applyBorder="1"/>
    <xf numFmtId="0" fontId="7" fillId="0" borderId="33" xfId="3" applyFont="1" applyBorder="1"/>
    <xf numFmtId="0" fontId="24" fillId="0" borderId="6" xfId="3" applyFont="1" applyBorder="1"/>
    <xf numFmtId="0" fontId="2" fillId="0" borderId="63" xfId="1" applyFont="1" applyBorder="1"/>
    <xf numFmtId="0" fontId="2" fillId="0" borderId="1" xfId="1" applyFont="1" applyBorder="1" applyAlignment="1">
      <alignment horizontal="right"/>
    </xf>
    <xf numFmtId="0" fontId="1" fillId="0" borderId="41" xfId="1" applyFont="1" applyBorder="1"/>
    <xf numFmtId="0" fontId="7" fillId="0" borderId="40" xfId="1" applyFont="1" applyBorder="1" applyAlignment="1">
      <alignment horizontal="center"/>
    </xf>
    <xf numFmtId="0" fontId="21" fillId="0" borderId="0" xfId="1" applyFont="1" applyBorder="1" applyAlignment="1">
      <alignment horizontal="center"/>
    </xf>
    <xf numFmtId="0" fontId="21" fillId="0" borderId="0" xfId="1" applyFont="1"/>
    <xf numFmtId="0" fontId="7" fillId="0" borderId="5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24" fillId="0" borderId="5" xfId="3" applyFont="1" applyBorder="1" applyAlignment="1">
      <alignment horizontal="center"/>
    </xf>
    <xf numFmtId="0" fontId="24" fillId="0" borderId="6" xfId="3" applyFont="1" applyBorder="1" applyAlignment="1">
      <alignment horizontal="center"/>
    </xf>
    <xf numFmtId="0" fontId="7" fillId="0" borderId="72" xfId="1" applyFont="1" applyBorder="1" applyAlignment="1">
      <alignment horizontal="center"/>
    </xf>
    <xf numFmtId="0" fontId="0" fillId="0" borderId="37" xfId="0" applyBorder="1" applyAlignment="1"/>
    <xf numFmtId="0" fontId="7" fillId="0" borderId="7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54" xfId="1" applyFont="1" applyBorder="1" applyAlignment="1">
      <alignment horizontal="center"/>
    </xf>
    <xf numFmtId="0" fontId="7" fillId="0" borderId="39" xfId="1" applyFont="1" applyBorder="1" applyAlignment="1">
      <alignment horizontal="center"/>
    </xf>
    <xf numFmtId="0" fontId="7" fillId="0" borderId="35" xfId="1" applyFont="1" applyBorder="1" applyAlignment="1">
      <alignment horizontal="center"/>
    </xf>
    <xf numFmtId="0" fontId="7" fillId="0" borderId="70" xfId="1" applyFont="1" applyBorder="1" applyAlignment="1">
      <alignment horizontal="center"/>
    </xf>
    <xf numFmtId="0" fontId="1" fillId="0" borderId="37" xfId="1" applyFont="1" applyBorder="1" applyAlignment="1"/>
    <xf numFmtId="0" fontId="7" fillId="0" borderId="8" xfId="1" applyFont="1" applyBorder="1" applyAlignment="1">
      <alignment horizontal="center"/>
    </xf>
    <xf numFmtId="0" fontId="7" fillId="0" borderId="37" xfId="1" applyFont="1" applyBorder="1" applyAlignment="1">
      <alignment horizontal="center"/>
    </xf>
    <xf numFmtId="0" fontId="7" fillId="0" borderId="69" xfId="1" applyFont="1" applyBorder="1" applyAlignment="1">
      <alignment horizontal="center"/>
    </xf>
  </cellXfs>
  <cellStyles count="4">
    <cellStyle name="Обычный" xfId="0" builtinId="0"/>
    <cellStyle name="Обычный 2" xfId="3"/>
    <cellStyle name="Обычный 2 2" xfId="2"/>
    <cellStyle name="Обычный_Учебные планы 11-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1"/>
  <sheetViews>
    <sheetView tabSelected="1" zoomScale="75" zoomScaleNormal="75" workbookViewId="0">
      <pane ySplit="6" topLeftCell="A100" activePane="bottomLeft" state="frozen"/>
      <selection pane="bottomLeft" activeCell="B143" sqref="B143"/>
    </sheetView>
  </sheetViews>
  <sheetFormatPr defaultColWidth="9.140625" defaultRowHeight="12.75" x14ac:dyDescent="0.2"/>
  <cols>
    <col min="1" max="1" width="13.85546875" style="2" customWidth="1"/>
    <col min="2" max="2" width="54.7109375" style="2" customWidth="1"/>
    <col min="3" max="3" width="24.7109375" style="2" customWidth="1"/>
    <col min="4" max="4" width="10.28515625" style="2" customWidth="1"/>
    <col min="5" max="5" width="10.42578125" style="2" customWidth="1"/>
    <col min="6" max="6" width="7.42578125" style="2" customWidth="1"/>
    <col min="7" max="7" width="7.7109375" style="2" customWidth="1"/>
    <col min="8" max="8" width="8.28515625" style="2" customWidth="1"/>
    <col min="9" max="9" width="10.140625" style="2" customWidth="1"/>
    <col min="10" max="10" width="10.85546875" style="2" bestFit="1" customWidth="1"/>
    <col min="11" max="11" width="8.42578125" style="2" customWidth="1"/>
    <col min="12" max="12" width="8.85546875" style="2" customWidth="1"/>
    <col min="13" max="14" width="9.140625" style="2"/>
    <col min="15" max="15" width="9.5703125" style="2" customWidth="1"/>
    <col min="16" max="16" width="10.7109375" style="2" customWidth="1"/>
    <col min="17" max="17" width="9.7109375" style="2" bestFit="1" customWidth="1"/>
    <col min="18" max="256" width="9.140625" style="2"/>
    <col min="257" max="257" width="9.7109375" style="2" customWidth="1"/>
    <col min="258" max="258" width="49.42578125" style="2" customWidth="1"/>
    <col min="259" max="259" width="24.7109375" style="2" customWidth="1"/>
    <col min="260" max="260" width="10.28515625" style="2" customWidth="1"/>
    <col min="261" max="261" width="10.42578125" style="2" customWidth="1"/>
    <col min="262" max="262" width="7.42578125" style="2" customWidth="1"/>
    <col min="263" max="263" width="7.7109375" style="2" customWidth="1"/>
    <col min="264" max="264" width="8.28515625" style="2" customWidth="1"/>
    <col min="265" max="265" width="10.140625" style="2" customWidth="1"/>
    <col min="266" max="266" width="10.85546875" style="2" bestFit="1" customWidth="1"/>
    <col min="267" max="267" width="8.42578125" style="2" customWidth="1"/>
    <col min="268" max="268" width="8.85546875" style="2" customWidth="1"/>
    <col min="269" max="270" width="9.140625" style="2"/>
    <col min="271" max="271" width="9.5703125" style="2" customWidth="1"/>
    <col min="272" max="272" width="10.7109375" style="2" bestFit="1" customWidth="1"/>
    <col min="273" max="273" width="9.7109375" style="2" bestFit="1" customWidth="1"/>
    <col min="274" max="512" width="9.140625" style="2"/>
    <col min="513" max="513" width="9.7109375" style="2" customWidth="1"/>
    <col min="514" max="514" width="49.42578125" style="2" customWidth="1"/>
    <col min="515" max="515" width="24.7109375" style="2" customWidth="1"/>
    <col min="516" max="516" width="10.28515625" style="2" customWidth="1"/>
    <col min="517" max="517" width="10.42578125" style="2" customWidth="1"/>
    <col min="518" max="518" width="7.42578125" style="2" customWidth="1"/>
    <col min="519" max="519" width="7.7109375" style="2" customWidth="1"/>
    <col min="520" max="520" width="8.28515625" style="2" customWidth="1"/>
    <col min="521" max="521" width="10.140625" style="2" customWidth="1"/>
    <col min="522" max="522" width="10.85546875" style="2" bestFit="1" customWidth="1"/>
    <col min="523" max="523" width="8.42578125" style="2" customWidth="1"/>
    <col min="524" max="524" width="8.85546875" style="2" customWidth="1"/>
    <col min="525" max="526" width="9.140625" style="2"/>
    <col min="527" max="527" width="9.5703125" style="2" customWidth="1"/>
    <col min="528" max="528" width="10.7109375" style="2" bestFit="1" customWidth="1"/>
    <col min="529" max="529" width="9.7109375" style="2" bestFit="1" customWidth="1"/>
    <col min="530" max="768" width="9.140625" style="2"/>
    <col min="769" max="769" width="9.7109375" style="2" customWidth="1"/>
    <col min="770" max="770" width="49.42578125" style="2" customWidth="1"/>
    <col min="771" max="771" width="24.7109375" style="2" customWidth="1"/>
    <col min="772" max="772" width="10.28515625" style="2" customWidth="1"/>
    <col min="773" max="773" width="10.42578125" style="2" customWidth="1"/>
    <col min="774" max="774" width="7.42578125" style="2" customWidth="1"/>
    <col min="775" max="775" width="7.7109375" style="2" customWidth="1"/>
    <col min="776" max="776" width="8.28515625" style="2" customWidth="1"/>
    <col min="777" max="777" width="10.140625" style="2" customWidth="1"/>
    <col min="778" max="778" width="10.85546875" style="2" bestFit="1" customWidth="1"/>
    <col min="779" max="779" width="8.42578125" style="2" customWidth="1"/>
    <col min="780" max="780" width="8.85546875" style="2" customWidth="1"/>
    <col min="781" max="782" width="9.140625" style="2"/>
    <col min="783" max="783" width="9.5703125" style="2" customWidth="1"/>
    <col min="784" max="784" width="10.7109375" style="2" bestFit="1" customWidth="1"/>
    <col min="785" max="785" width="9.7109375" style="2" bestFit="1" customWidth="1"/>
    <col min="786" max="1024" width="9.140625" style="2"/>
    <col min="1025" max="1025" width="9.7109375" style="2" customWidth="1"/>
    <col min="1026" max="1026" width="49.42578125" style="2" customWidth="1"/>
    <col min="1027" max="1027" width="24.7109375" style="2" customWidth="1"/>
    <col min="1028" max="1028" width="10.28515625" style="2" customWidth="1"/>
    <col min="1029" max="1029" width="10.42578125" style="2" customWidth="1"/>
    <col min="1030" max="1030" width="7.42578125" style="2" customWidth="1"/>
    <col min="1031" max="1031" width="7.7109375" style="2" customWidth="1"/>
    <col min="1032" max="1032" width="8.28515625" style="2" customWidth="1"/>
    <col min="1033" max="1033" width="10.140625" style="2" customWidth="1"/>
    <col min="1034" max="1034" width="10.85546875" style="2" bestFit="1" customWidth="1"/>
    <col min="1035" max="1035" width="8.42578125" style="2" customWidth="1"/>
    <col min="1036" max="1036" width="8.85546875" style="2" customWidth="1"/>
    <col min="1037" max="1038" width="9.140625" style="2"/>
    <col min="1039" max="1039" width="9.5703125" style="2" customWidth="1"/>
    <col min="1040" max="1040" width="10.7109375" style="2" bestFit="1" customWidth="1"/>
    <col min="1041" max="1041" width="9.7109375" style="2" bestFit="1" customWidth="1"/>
    <col min="1042" max="1280" width="9.140625" style="2"/>
    <col min="1281" max="1281" width="9.7109375" style="2" customWidth="1"/>
    <col min="1282" max="1282" width="49.42578125" style="2" customWidth="1"/>
    <col min="1283" max="1283" width="24.7109375" style="2" customWidth="1"/>
    <col min="1284" max="1284" width="10.28515625" style="2" customWidth="1"/>
    <col min="1285" max="1285" width="10.42578125" style="2" customWidth="1"/>
    <col min="1286" max="1286" width="7.42578125" style="2" customWidth="1"/>
    <col min="1287" max="1287" width="7.7109375" style="2" customWidth="1"/>
    <col min="1288" max="1288" width="8.28515625" style="2" customWidth="1"/>
    <col min="1289" max="1289" width="10.140625" style="2" customWidth="1"/>
    <col min="1290" max="1290" width="10.85546875" style="2" bestFit="1" customWidth="1"/>
    <col min="1291" max="1291" width="8.42578125" style="2" customWidth="1"/>
    <col min="1292" max="1292" width="8.85546875" style="2" customWidth="1"/>
    <col min="1293" max="1294" width="9.140625" style="2"/>
    <col min="1295" max="1295" width="9.5703125" style="2" customWidth="1"/>
    <col min="1296" max="1296" width="10.7109375" style="2" bestFit="1" customWidth="1"/>
    <col min="1297" max="1297" width="9.7109375" style="2" bestFit="1" customWidth="1"/>
    <col min="1298" max="1536" width="9.140625" style="2"/>
    <col min="1537" max="1537" width="9.7109375" style="2" customWidth="1"/>
    <col min="1538" max="1538" width="49.42578125" style="2" customWidth="1"/>
    <col min="1539" max="1539" width="24.7109375" style="2" customWidth="1"/>
    <col min="1540" max="1540" width="10.28515625" style="2" customWidth="1"/>
    <col min="1541" max="1541" width="10.42578125" style="2" customWidth="1"/>
    <col min="1542" max="1542" width="7.42578125" style="2" customWidth="1"/>
    <col min="1543" max="1543" width="7.7109375" style="2" customWidth="1"/>
    <col min="1544" max="1544" width="8.28515625" style="2" customWidth="1"/>
    <col min="1545" max="1545" width="10.140625" style="2" customWidth="1"/>
    <col min="1546" max="1546" width="10.85546875" style="2" bestFit="1" customWidth="1"/>
    <col min="1547" max="1547" width="8.42578125" style="2" customWidth="1"/>
    <col min="1548" max="1548" width="8.85546875" style="2" customWidth="1"/>
    <col min="1549" max="1550" width="9.140625" style="2"/>
    <col min="1551" max="1551" width="9.5703125" style="2" customWidth="1"/>
    <col min="1552" max="1552" width="10.7109375" style="2" bestFit="1" customWidth="1"/>
    <col min="1553" max="1553" width="9.7109375" style="2" bestFit="1" customWidth="1"/>
    <col min="1554" max="1792" width="9.140625" style="2"/>
    <col min="1793" max="1793" width="9.7109375" style="2" customWidth="1"/>
    <col min="1794" max="1794" width="49.42578125" style="2" customWidth="1"/>
    <col min="1795" max="1795" width="24.7109375" style="2" customWidth="1"/>
    <col min="1796" max="1796" width="10.28515625" style="2" customWidth="1"/>
    <col min="1797" max="1797" width="10.42578125" style="2" customWidth="1"/>
    <col min="1798" max="1798" width="7.42578125" style="2" customWidth="1"/>
    <col min="1799" max="1799" width="7.7109375" style="2" customWidth="1"/>
    <col min="1800" max="1800" width="8.28515625" style="2" customWidth="1"/>
    <col min="1801" max="1801" width="10.140625" style="2" customWidth="1"/>
    <col min="1802" max="1802" width="10.85546875" style="2" bestFit="1" customWidth="1"/>
    <col min="1803" max="1803" width="8.42578125" style="2" customWidth="1"/>
    <col min="1804" max="1804" width="8.85546875" style="2" customWidth="1"/>
    <col min="1805" max="1806" width="9.140625" style="2"/>
    <col min="1807" max="1807" width="9.5703125" style="2" customWidth="1"/>
    <col min="1808" max="1808" width="10.7109375" style="2" bestFit="1" customWidth="1"/>
    <col min="1809" max="1809" width="9.7109375" style="2" bestFit="1" customWidth="1"/>
    <col min="1810" max="2048" width="9.140625" style="2"/>
    <col min="2049" max="2049" width="9.7109375" style="2" customWidth="1"/>
    <col min="2050" max="2050" width="49.42578125" style="2" customWidth="1"/>
    <col min="2051" max="2051" width="24.7109375" style="2" customWidth="1"/>
    <col min="2052" max="2052" width="10.28515625" style="2" customWidth="1"/>
    <col min="2053" max="2053" width="10.42578125" style="2" customWidth="1"/>
    <col min="2054" max="2054" width="7.42578125" style="2" customWidth="1"/>
    <col min="2055" max="2055" width="7.7109375" style="2" customWidth="1"/>
    <col min="2056" max="2056" width="8.28515625" style="2" customWidth="1"/>
    <col min="2057" max="2057" width="10.140625" style="2" customWidth="1"/>
    <col min="2058" max="2058" width="10.85546875" style="2" bestFit="1" customWidth="1"/>
    <col min="2059" max="2059" width="8.42578125" style="2" customWidth="1"/>
    <col min="2060" max="2060" width="8.85546875" style="2" customWidth="1"/>
    <col min="2061" max="2062" width="9.140625" style="2"/>
    <col min="2063" max="2063" width="9.5703125" style="2" customWidth="1"/>
    <col min="2064" max="2064" width="10.7109375" style="2" bestFit="1" customWidth="1"/>
    <col min="2065" max="2065" width="9.7109375" style="2" bestFit="1" customWidth="1"/>
    <col min="2066" max="2304" width="9.140625" style="2"/>
    <col min="2305" max="2305" width="9.7109375" style="2" customWidth="1"/>
    <col min="2306" max="2306" width="49.42578125" style="2" customWidth="1"/>
    <col min="2307" max="2307" width="24.7109375" style="2" customWidth="1"/>
    <col min="2308" max="2308" width="10.28515625" style="2" customWidth="1"/>
    <col min="2309" max="2309" width="10.42578125" style="2" customWidth="1"/>
    <col min="2310" max="2310" width="7.42578125" style="2" customWidth="1"/>
    <col min="2311" max="2311" width="7.7109375" style="2" customWidth="1"/>
    <col min="2312" max="2312" width="8.28515625" style="2" customWidth="1"/>
    <col min="2313" max="2313" width="10.140625" style="2" customWidth="1"/>
    <col min="2314" max="2314" width="10.85546875" style="2" bestFit="1" customWidth="1"/>
    <col min="2315" max="2315" width="8.42578125" style="2" customWidth="1"/>
    <col min="2316" max="2316" width="8.85546875" style="2" customWidth="1"/>
    <col min="2317" max="2318" width="9.140625" style="2"/>
    <col min="2319" max="2319" width="9.5703125" style="2" customWidth="1"/>
    <col min="2320" max="2320" width="10.7109375" style="2" bestFit="1" customWidth="1"/>
    <col min="2321" max="2321" width="9.7109375" style="2" bestFit="1" customWidth="1"/>
    <col min="2322" max="2560" width="9.140625" style="2"/>
    <col min="2561" max="2561" width="9.7109375" style="2" customWidth="1"/>
    <col min="2562" max="2562" width="49.42578125" style="2" customWidth="1"/>
    <col min="2563" max="2563" width="24.7109375" style="2" customWidth="1"/>
    <col min="2564" max="2564" width="10.28515625" style="2" customWidth="1"/>
    <col min="2565" max="2565" width="10.42578125" style="2" customWidth="1"/>
    <col min="2566" max="2566" width="7.42578125" style="2" customWidth="1"/>
    <col min="2567" max="2567" width="7.7109375" style="2" customWidth="1"/>
    <col min="2568" max="2568" width="8.28515625" style="2" customWidth="1"/>
    <col min="2569" max="2569" width="10.140625" style="2" customWidth="1"/>
    <col min="2570" max="2570" width="10.85546875" style="2" bestFit="1" customWidth="1"/>
    <col min="2571" max="2571" width="8.42578125" style="2" customWidth="1"/>
    <col min="2572" max="2572" width="8.85546875" style="2" customWidth="1"/>
    <col min="2573" max="2574" width="9.140625" style="2"/>
    <col min="2575" max="2575" width="9.5703125" style="2" customWidth="1"/>
    <col min="2576" max="2576" width="10.7109375" style="2" bestFit="1" customWidth="1"/>
    <col min="2577" max="2577" width="9.7109375" style="2" bestFit="1" customWidth="1"/>
    <col min="2578" max="2816" width="9.140625" style="2"/>
    <col min="2817" max="2817" width="9.7109375" style="2" customWidth="1"/>
    <col min="2818" max="2818" width="49.42578125" style="2" customWidth="1"/>
    <col min="2819" max="2819" width="24.7109375" style="2" customWidth="1"/>
    <col min="2820" max="2820" width="10.28515625" style="2" customWidth="1"/>
    <col min="2821" max="2821" width="10.42578125" style="2" customWidth="1"/>
    <col min="2822" max="2822" width="7.42578125" style="2" customWidth="1"/>
    <col min="2823" max="2823" width="7.7109375" style="2" customWidth="1"/>
    <col min="2824" max="2824" width="8.28515625" style="2" customWidth="1"/>
    <col min="2825" max="2825" width="10.140625" style="2" customWidth="1"/>
    <col min="2826" max="2826" width="10.85546875" style="2" bestFit="1" customWidth="1"/>
    <col min="2827" max="2827" width="8.42578125" style="2" customWidth="1"/>
    <col min="2828" max="2828" width="8.85546875" style="2" customWidth="1"/>
    <col min="2829" max="2830" width="9.140625" style="2"/>
    <col min="2831" max="2831" width="9.5703125" style="2" customWidth="1"/>
    <col min="2832" max="2832" width="10.7109375" style="2" bestFit="1" customWidth="1"/>
    <col min="2833" max="2833" width="9.7109375" style="2" bestFit="1" customWidth="1"/>
    <col min="2834" max="3072" width="9.140625" style="2"/>
    <col min="3073" max="3073" width="9.7109375" style="2" customWidth="1"/>
    <col min="3074" max="3074" width="49.42578125" style="2" customWidth="1"/>
    <col min="3075" max="3075" width="24.7109375" style="2" customWidth="1"/>
    <col min="3076" max="3076" width="10.28515625" style="2" customWidth="1"/>
    <col min="3077" max="3077" width="10.42578125" style="2" customWidth="1"/>
    <col min="3078" max="3078" width="7.42578125" style="2" customWidth="1"/>
    <col min="3079" max="3079" width="7.7109375" style="2" customWidth="1"/>
    <col min="3080" max="3080" width="8.28515625" style="2" customWidth="1"/>
    <col min="3081" max="3081" width="10.140625" style="2" customWidth="1"/>
    <col min="3082" max="3082" width="10.85546875" style="2" bestFit="1" customWidth="1"/>
    <col min="3083" max="3083" width="8.42578125" style="2" customWidth="1"/>
    <col min="3084" max="3084" width="8.85546875" style="2" customWidth="1"/>
    <col min="3085" max="3086" width="9.140625" style="2"/>
    <col min="3087" max="3087" width="9.5703125" style="2" customWidth="1"/>
    <col min="3088" max="3088" width="10.7109375" style="2" bestFit="1" customWidth="1"/>
    <col min="3089" max="3089" width="9.7109375" style="2" bestFit="1" customWidth="1"/>
    <col min="3090" max="3328" width="9.140625" style="2"/>
    <col min="3329" max="3329" width="9.7109375" style="2" customWidth="1"/>
    <col min="3330" max="3330" width="49.42578125" style="2" customWidth="1"/>
    <col min="3331" max="3331" width="24.7109375" style="2" customWidth="1"/>
    <col min="3332" max="3332" width="10.28515625" style="2" customWidth="1"/>
    <col min="3333" max="3333" width="10.42578125" style="2" customWidth="1"/>
    <col min="3334" max="3334" width="7.42578125" style="2" customWidth="1"/>
    <col min="3335" max="3335" width="7.7109375" style="2" customWidth="1"/>
    <col min="3336" max="3336" width="8.28515625" style="2" customWidth="1"/>
    <col min="3337" max="3337" width="10.140625" style="2" customWidth="1"/>
    <col min="3338" max="3338" width="10.85546875" style="2" bestFit="1" customWidth="1"/>
    <col min="3339" max="3339" width="8.42578125" style="2" customWidth="1"/>
    <col min="3340" max="3340" width="8.85546875" style="2" customWidth="1"/>
    <col min="3341" max="3342" width="9.140625" style="2"/>
    <col min="3343" max="3343" width="9.5703125" style="2" customWidth="1"/>
    <col min="3344" max="3344" width="10.7109375" style="2" bestFit="1" customWidth="1"/>
    <col min="3345" max="3345" width="9.7109375" style="2" bestFit="1" customWidth="1"/>
    <col min="3346" max="3584" width="9.140625" style="2"/>
    <col min="3585" max="3585" width="9.7109375" style="2" customWidth="1"/>
    <col min="3586" max="3586" width="49.42578125" style="2" customWidth="1"/>
    <col min="3587" max="3587" width="24.7109375" style="2" customWidth="1"/>
    <col min="3588" max="3588" width="10.28515625" style="2" customWidth="1"/>
    <col min="3589" max="3589" width="10.42578125" style="2" customWidth="1"/>
    <col min="3590" max="3590" width="7.42578125" style="2" customWidth="1"/>
    <col min="3591" max="3591" width="7.7109375" style="2" customWidth="1"/>
    <col min="3592" max="3592" width="8.28515625" style="2" customWidth="1"/>
    <col min="3593" max="3593" width="10.140625" style="2" customWidth="1"/>
    <col min="3594" max="3594" width="10.85546875" style="2" bestFit="1" customWidth="1"/>
    <col min="3595" max="3595" width="8.42578125" style="2" customWidth="1"/>
    <col min="3596" max="3596" width="8.85546875" style="2" customWidth="1"/>
    <col min="3597" max="3598" width="9.140625" style="2"/>
    <col min="3599" max="3599" width="9.5703125" style="2" customWidth="1"/>
    <col min="3600" max="3600" width="10.7109375" style="2" bestFit="1" customWidth="1"/>
    <col min="3601" max="3601" width="9.7109375" style="2" bestFit="1" customWidth="1"/>
    <col min="3602" max="3840" width="9.140625" style="2"/>
    <col min="3841" max="3841" width="9.7109375" style="2" customWidth="1"/>
    <col min="3842" max="3842" width="49.42578125" style="2" customWidth="1"/>
    <col min="3843" max="3843" width="24.7109375" style="2" customWidth="1"/>
    <col min="3844" max="3844" width="10.28515625" style="2" customWidth="1"/>
    <col min="3845" max="3845" width="10.42578125" style="2" customWidth="1"/>
    <col min="3846" max="3846" width="7.42578125" style="2" customWidth="1"/>
    <col min="3847" max="3847" width="7.7109375" style="2" customWidth="1"/>
    <col min="3848" max="3848" width="8.28515625" style="2" customWidth="1"/>
    <col min="3849" max="3849" width="10.140625" style="2" customWidth="1"/>
    <col min="3850" max="3850" width="10.85546875" style="2" bestFit="1" customWidth="1"/>
    <col min="3851" max="3851" width="8.42578125" style="2" customWidth="1"/>
    <col min="3852" max="3852" width="8.85546875" style="2" customWidth="1"/>
    <col min="3853" max="3854" width="9.140625" style="2"/>
    <col min="3855" max="3855" width="9.5703125" style="2" customWidth="1"/>
    <col min="3856" max="3856" width="10.7109375" style="2" bestFit="1" customWidth="1"/>
    <col min="3857" max="3857" width="9.7109375" style="2" bestFit="1" customWidth="1"/>
    <col min="3858" max="4096" width="9.140625" style="2"/>
    <col min="4097" max="4097" width="9.7109375" style="2" customWidth="1"/>
    <col min="4098" max="4098" width="49.42578125" style="2" customWidth="1"/>
    <col min="4099" max="4099" width="24.7109375" style="2" customWidth="1"/>
    <col min="4100" max="4100" width="10.28515625" style="2" customWidth="1"/>
    <col min="4101" max="4101" width="10.42578125" style="2" customWidth="1"/>
    <col min="4102" max="4102" width="7.42578125" style="2" customWidth="1"/>
    <col min="4103" max="4103" width="7.7109375" style="2" customWidth="1"/>
    <col min="4104" max="4104" width="8.28515625" style="2" customWidth="1"/>
    <col min="4105" max="4105" width="10.140625" style="2" customWidth="1"/>
    <col min="4106" max="4106" width="10.85546875" style="2" bestFit="1" customWidth="1"/>
    <col min="4107" max="4107" width="8.42578125" style="2" customWidth="1"/>
    <col min="4108" max="4108" width="8.85546875" style="2" customWidth="1"/>
    <col min="4109" max="4110" width="9.140625" style="2"/>
    <col min="4111" max="4111" width="9.5703125" style="2" customWidth="1"/>
    <col min="4112" max="4112" width="10.7109375" style="2" bestFit="1" customWidth="1"/>
    <col min="4113" max="4113" width="9.7109375" style="2" bestFit="1" customWidth="1"/>
    <col min="4114" max="4352" width="9.140625" style="2"/>
    <col min="4353" max="4353" width="9.7109375" style="2" customWidth="1"/>
    <col min="4354" max="4354" width="49.42578125" style="2" customWidth="1"/>
    <col min="4355" max="4355" width="24.7109375" style="2" customWidth="1"/>
    <col min="4356" max="4356" width="10.28515625" style="2" customWidth="1"/>
    <col min="4357" max="4357" width="10.42578125" style="2" customWidth="1"/>
    <col min="4358" max="4358" width="7.42578125" style="2" customWidth="1"/>
    <col min="4359" max="4359" width="7.7109375" style="2" customWidth="1"/>
    <col min="4360" max="4360" width="8.28515625" style="2" customWidth="1"/>
    <col min="4361" max="4361" width="10.140625" style="2" customWidth="1"/>
    <col min="4362" max="4362" width="10.85546875" style="2" bestFit="1" customWidth="1"/>
    <col min="4363" max="4363" width="8.42578125" style="2" customWidth="1"/>
    <col min="4364" max="4364" width="8.85546875" style="2" customWidth="1"/>
    <col min="4365" max="4366" width="9.140625" style="2"/>
    <col min="4367" max="4367" width="9.5703125" style="2" customWidth="1"/>
    <col min="4368" max="4368" width="10.7109375" style="2" bestFit="1" customWidth="1"/>
    <col min="4369" max="4369" width="9.7109375" style="2" bestFit="1" customWidth="1"/>
    <col min="4370" max="4608" width="9.140625" style="2"/>
    <col min="4609" max="4609" width="9.7109375" style="2" customWidth="1"/>
    <col min="4610" max="4610" width="49.42578125" style="2" customWidth="1"/>
    <col min="4611" max="4611" width="24.7109375" style="2" customWidth="1"/>
    <col min="4612" max="4612" width="10.28515625" style="2" customWidth="1"/>
    <col min="4613" max="4613" width="10.42578125" style="2" customWidth="1"/>
    <col min="4614" max="4614" width="7.42578125" style="2" customWidth="1"/>
    <col min="4615" max="4615" width="7.7109375" style="2" customWidth="1"/>
    <col min="4616" max="4616" width="8.28515625" style="2" customWidth="1"/>
    <col min="4617" max="4617" width="10.140625" style="2" customWidth="1"/>
    <col min="4618" max="4618" width="10.85546875" style="2" bestFit="1" customWidth="1"/>
    <col min="4619" max="4619" width="8.42578125" style="2" customWidth="1"/>
    <col min="4620" max="4620" width="8.85546875" style="2" customWidth="1"/>
    <col min="4621" max="4622" width="9.140625" style="2"/>
    <col min="4623" max="4623" width="9.5703125" style="2" customWidth="1"/>
    <col min="4624" max="4624" width="10.7109375" style="2" bestFit="1" customWidth="1"/>
    <col min="4625" max="4625" width="9.7109375" style="2" bestFit="1" customWidth="1"/>
    <col min="4626" max="4864" width="9.140625" style="2"/>
    <col min="4865" max="4865" width="9.7109375" style="2" customWidth="1"/>
    <col min="4866" max="4866" width="49.42578125" style="2" customWidth="1"/>
    <col min="4867" max="4867" width="24.7109375" style="2" customWidth="1"/>
    <col min="4868" max="4868" width="10.28515625" style="2" customWidth="1"/>
    <col min="4869" max="4869" width="10.42578125" style="2" customWidth="1"/>
    <col min="4870" max="4870" width="7.42578125" style="2" customWidth="1"/>
    <col min="4871" max="4871" width="7.7109375" style="2" customWidth="1"/>
    <col min="4872" max="4872" width="8.28515625" style="2" customWidth="1"/>
    <col min="4873" max="4873" width="10.140625" style="2" customWidth="1"/>
    <col min="4874" max="4874" width="10.85546875" style="2" bestFit="1" customWidth="1"/>
    <col min="4875" max="4875" width="8.42578125" style="2" customWidth="1"/>
    <col min="4876" max="4876" width="8.85546875" style="2" customWidth="1"/>
    <col min="4877" max="4878" width="9.140625" style="2"/>
    <col min="4879" max="4879" width="9.5703125" style="2" customWidth="1"/>
    <col min="4880" max="4880" width="10.7109375" style="2" bestFit="1" customWidth="1"/>
    <col min="4881" max="4881" width="9.7109375" style="2" bestFit="1" customWidth="1"/>
    <col min="4882" max="5120" width="9.140625" style="2"/>
    <col min="5121" max="5121" width="9.7109375" style="2" customWidth="1"/>
    <col min="5122" max="5122" width="49.42578125" style="2" customWidth="1"/>
    <col min="5123" max="5123" width="24.7109375" style="2" customWidth="1"/>
    <col min="5124" max="5124" width="10.28515625" style="2" customWidth="1"/>
    <col min="5125" max="5125" width="10.42578125" style="2" customWidth="1"/>
    <col min="5126" max="5126" width="7.42578125" style="2" customWidth="1"/>
    <col min="5127" max="5127" width="7.7109375" style="2" customWidth="1"/>
    <col min="5128" max="5128" width="8.28515625" style="2" customWidth="1"/>
    <col min="5129" max="5129" width="10.140625" style="2" customWidth="1"/>
    <col min="5130" max="5130" width="10.85546875" style="2" bestFit="1" customWidth="1"/>
    <col min="5131" max="5131" width="8.42578125" style="2" customWidth="1"/>
    <col min="5132" max="5132" width="8.85546875" style="2" customWidth="1"/>
    <col min="5133" max="5134" width="9.140625" style="2"/>
    <col min="5135" max="5135" width="9.5703125" style="2" customWidth="1"/>
    <col min="5136" max="5136" width="10.7109375" style="2" bestFit="1" customWidth="1"/>
    <col min="5137" max="5137" width="9.7109375" style="2" bestFit="1" customWidth="1"/>
    <col min="5138" max="5376" width="9.140625" style="2"/>
    <col min="5377" max="5377" width="9.7109375" style="2" customWidth="1"/>
    <col min="5378" max="5378" width="49.42578125" style="2" customWidth="1"/>
    <col min="5379" max="5379" width="24.7109375" style="2" customWidth="1"/>
    <col min="5380" max="5380" width="10.28515625" style="2" customWidth="1"/>
    <col min="5381" max="5381" width="10.42578125" style="2" customWidth="1"/>
    <col min="5382" max="5382" width="7.42578125" style="2" customWidth="1"/>
    <col min="5383" max="5383" width="7.7109375" style="2" customWidth="1"/>
    <col min="5384" max="5384" width="8.28515625" style="2" customWidth="1"/>
    <col min="5385" max="5385" width="10.140625" style="2" customWidth="1"/>
    <col min="5386" max="5386" width="10.85546875" style="2" bestFit="1" customWidth="1"/>
    <col min="5387" max="5387" width="8.42578125" style="2" customWidth="1"/>
    <col min="5388" max="5388" width="8.85546875" style="2" customWidth="1"/>
    <col min="5389" max="5390" width="9.140625" style="2"/>
    <col min="5391" max="5391" width="9.5703125" style="2" customWidth="1"/>
    <col min="5392" max="5392" width="10.7109375" style="2" bestFit="1" customWidth="1"/>
    <col min="5393" max="5393" width="9.7109375" style="2" bestFit="1" customWidth="1"/>
    <col min="5394" max="5632" width="9.140625" style="2"/>
    <col min="5633" max="5633" width="9.7109375" style="2" customWidth="1"/>
    <col min="5634" max="5634" width="49.42578125" style="2" customWidth="1"/>
    <col min="5635" max="5635" width="24.7109375" style="2" customWidth="1"/>
    <col min="5636" max="5636" width="10.28515625" style="2" customWidth="1"/>
    <col min="5637" max="5637" width="10.42578125" style="2" customWidth="1"/>
    <col min="5638" max="5638" width="7.42578125" style="2" customWidth="1"/>
    <col min="5639" max="5639" width="7.7109375" style="2" customWidth="1"/>
    <col min="5640" max="5640" width="8.28515625" style="2" customWidth="1"/>
    <col min="5641" max="5641" width="10.140625" style="2" customWidth="1"/>
    <col min="5642" max="5642" width="10.85546875" style="2" bestFit="1" customWidth="1"/>
    <col min="5643" max="5643" width="8.42578125" style="2" customWidth="1"/>
    <col min="5644" max="5644" width="8.85546875" style="2" customWidth="1"/>
    <col min="5645" max="5646" width="9.140625" style="2"/>
    <col min="5647" max="5647" width="9.5703125" style="2" customWidth="1"/>
    <col min="5648" max="5648" width="10.7109375" style="2" bestFit="1" customWidth="1"/>
    <col min="5649" max="5649" width="9.7109375" style="2" bestFit="1" customWidth="1"/>
    <col min="5650" max="5888" width="9.140625" style="2"/>
    <col min="5889" max="5889" width="9.7109375" style="2" customWidth="1"/>
    <col min="5890" max="5890" width="49.42578125" style="2" customWidth="1"/>
    <col min="5891" max="5891" width="24.7109375" style="2" customWidth="1"/>
    <col min="5892" max="5892" width="10.28515625" style="2" customWidth="1"/>
    <col min="5893" max="5893" width="10.42578125" style="2" customWidth="1"/>
    <col min="5894" max="5894" width="7.42578125" style="2" customWidth="1"/>
    <col min="5895" max="5895" width="7.7109375" style="2" customWidth="1"/>
    <col min="5896" max="5896" width="8.28515625" style="2" customWidth="1"/>
    <col min="5897" max="5897" width="10.140625" style="2" customWidth="1"/>
    <col min="5898" max="5898" width="10.85546875" style="2" bestFit="1" customWidth="1"/>
    <col min="5899" max="5899" width="8.42578125" style="2" customWidth="1"/>
    <col min="5900" max="5900" width="8.85546875" style="2" customWidth="1"/>
    <col min="5901" max="5902" width="9.140625" style="2"/>
    <col min="5903" max="5903" width="9.5703125" style="2" customWidth="1"/>
    <col min="5904" max="5904" width="10.7109375" style="2" bestFit="1" customWidth="1"/>
    <col min="5905" max="5905" width="9.7109375" style="2" bestFit="1" customWidth="1"/>
    <col min="5906" max="6144" width="9.140625" style="2"/>
    <col min="6145" max="6145" width="9.7109375" style="2" customWidth="1"/>
    <col min="6146" max="6146" width="49.42578125" style="2" customWidth="1"/>
    <col min="6147" max="6147" width="24.7109375" style="2" customWidth="1"/>
    <col min="6148" max="6148" width="10.28515625" style="2" customWidth="1"/>
    <col min="6149" max="6149" width="10.42578125" style="2" customWidth="1"/>
    <col min="6150" max="6150" width="7.42578125" style="2" customWidth="1"/>
    <col min="6151" max="6151" width="7.7109375" style="2" customWidth="1"/>
    <col min="6152" max="6152" width="8.28515625" style="2" customWidth="1"/>
    <col min="6153" max="6153" width="10.140625" style="2" customWidth="1"/>
    <col min="6154" max="6154" width="10.85546875" style="2" bestFit="1" customWidth="1"/>
    <col min="6155" max="6155" width="8.42578125" style="2" customWidth="1"/>
    <col min="6156" max="6156" width="8.85546875" style="2" customWidth="1"/>
    <col min="6157" max="6158" width="9.140625" style="2"/>
    <col min="6159" max="6159" width="9.5703125" style="2" customWidth="1"/>
    <col min="6160" max="6160" width="10.7109375" style="2" bestFit="1" customWidth="1"/>
    <col min="6161" max="6161" width="9.7109375" style="2" bestFit="1" customWidth="1"/>
    <col min="6162" max="6400" width="9.140625" style="2"/>
    <col min="6401" max="6401" width="9.7109375" style="2" customWidth="1"/>
    <col min="6402" max="6402" width="49.42578125" style="2" customWidth="1"/>
    <col min="6403" max="6403" width="24.7109375" style="2" customWidth="1"/>
    <col min="6404" max="6404" width="10.28515625" style="2" customWidth="1"/>
    <col min="6405" max="6405" width="10.42578125" style="2" customWidth="1"/>
    <col min="6406" max="6406" width="7.42578125" style="2" customWidth="1"/>
    <col min="6407" max="6407" width="7.7109375" style="2" customWidth="1"/>
    <col min="6408" max="6408" width="8.28515625" style="2" customWidth="1"/>
    <col min="6409" max="6409" width="10.140625" style="2" customWidth="1"/>
    <col min="6410" max="6410" width="10.85546875" style="2" bestFit="1" customWidth="1"/>
    <col min="6411" max="6411" width="8.42578125" style="2" customWidth="1"/>
    <col min="6412" max="6412" width="8.85546875" style="2" customWidth="1"/>
    <col min="6413" max="6414" width="9.140625" style="2"/>
    <col min="6415" max="6415" width="9.5703125" style="2" customWidth="1"/>
    <col min="6416" max="6416" width="10.7109375" style="2" bestFit="1" customWidth="1"/>
    <col min="6417" max="6417" width="9.7109375" style="2" bestFit="1" customWidth="1"/>
    <col min="6418" max="6656" width="9.140625" style="2"/>
    <col min="6657" max="6657" width="9.7109375" style="2" customWidth="1"/>
    <col min="6658" max="6658" width="49.42578125" style="2" customWidth="1"/>
    <col min="6659" max="6659" width="24.7109375" style="2" customWidth="1"/>
    <col min="6660" max="6660" width="10.28515625" style="2" customWidth="1"/>
    <col min="6661" max="6661" width="10.42578125" style="2" customWidth="1"/>
    <col min="6662" max="6662" width="7.42578125" style="2" customWidth="1"/>
    <col min="6663" max="6663" width="7.7109375" style="2" customWidth="1"/>
    <col min="6664" max="6664" width="8.28515625" style="2" customWidth="1"/>
    <col min="6665" max="6665" width="10.140625" style="2" customWidth="1"/>
    <col min="6666" max="6666" width="10.85546875" style="2" bestFit="1" customWidth="1"/>
    <col min="6667" max="6667" width="8.42578125" style="2" customWidth="1"/>
    <col min="6668" max="6668" width="8.85546875" style="2" customWidth="1"/>
    <col min="6669" max="6670" width="9.140625" style="2"/>
    <col min="6671" max="6671" width="9.5703125" style="2" customWidth="1"/>
    <col min="6672" max="6672" width="10.7109375" style="2" bestFit="1" customWidth="1"/>
    <col min="6673" max="6673" width="9.7109375" style="2" bestFit="1" customWidth="1"/>
    <col min="6674" max="6912" width="9.140625" style="2"/>
    <col min="6913" max="6913" width="9.7109375" style="2" customWidth="1"/>
    <col min="6914" max="6914" width="49.42578125" style="2" customWidth="1"/>
    <col min="6915" max="6915" width="24.7109375" style="2" customWidth="1"/>
    <col min="6916" max="6916" width="10.28515625" style="2" customWidth="1"/>
    <col min="6917" max="6917" width="10.42578125" style="2" customWidth="1"/>
    <col min="6918" max="6918" width="7.42578125" style="2" customWidth="1"/>
    <col min="6919" max="6919" width="7.7109375" style="2" customWidth="1"/>
    <col min="6920" max="6920" width="8.28515625" style="2" customWidth="1"/>
    <col min="6921" max="6921" width="10.140625" style="2" customWidth="1"/>
    <col min="6922" max="6922" width="10.85546875" style="2" bestFit="1" customWidth="1"/>
    <col min="6923" max="6923" width="8.42578125" style="2" customWidth="1"/>
    <col min="6924" max="6924" width="8.85546875" style="2" customWidth="1"/>
    <col min="6925" max="6926" width="9.140625" style="2"/>
    <col min="6927" max="6927" width="9.5703125" style="2" customWidth="1"/>
    <col min="6928" max="6928" width="10.7109375" style="2" bestFit="1" customWidth="1"/>
    <col min="6929" max="6929" width="9.7109375" style="2" bestFit="1" customWidth="1"/>
    <col min="6930" max="7168" width="9.140625" style="2"/>
    <col min="7169" max="7169" width="9.7109375" style="2" customWidth="1"/>
    <col min="7170" max="7170" width="49.42578125" style="2" customWidth="1"/>
    <col min="7171" max="7171" width="24.7109375" style="2" customWidth="1"/>
    <col min="7172" max="7172" width="10.28515625" style="2" customWidth="1"/>
    <col min="7173" max="7173" width="10.42578125" style="2" customWidth="1"/>
    <col min="7174" max="7174" width="7.42578125" style="2" customWidth="1"/>
    <col min="7175" max="7175" width="7.7109375" style="2" customWidth="1"/>
    <col min="7176" max="7176" width="8.28515625" style="2" customWidth="1"/>
    <col min="7177" max="7177" width="10.140625" style="2" customWidth="1"/>
    <col min="7178" max="7178" width="10.85546875" style="2" bestFit="1" customWidth="1"/>
    <col min="7179" max="7179" width="8.42578125" style="2" customWidth="1"/>
    <col min="7180" max="7180" width="8.85546875" style="2" customWidth="1"/>
    <col min="7181" max="7182" width="9.140625" style="2"/>
    <col min="7183" max="7183" width="9.5703125" style="2" customWidth="1"/>
    <col min="7184" max="7184" width="10.7109375" style="2" bestFit="1" customWidth="1"/>
    <col min="7185" max="7185" width="9.7109375" style="2" bestFit="1" customWidth="1"/>
    <col min="7186" max="7424" width="9.140625" style="2"/>
    <col min="7425" max="7425" width="9.7109375" style="2" customWidth="1"/>
    <col min="7426" max="7426" width="49.42578125" style="2" customWidth="1"/>
    <col min="7427" max="7427" width="24.7109375" style="2" customWidth="1"/>
    <col min="7428" max="7428" width="10.28515625" style="2" customWidth="1"/>
    <col min="7429" max="7429" width="10.42578125" style="2" customWidth="1"/>
    <col min="7430" max="7430" width="7.42578125" style="2" customWidth="1"/>
    <col min="7431" max="7431" width="7.7109375" style="2" customWidth="1"/>
    <col min="7432" max="7432" width="8.28515625" style="2" customWidth="1"/>
    <col min="7433" max="7433" width="10.140625" style="2" customWidth="1"/>
    <col min="7434" max="7434" width="10.85546875" style="2" bestFit="1" customWidth="1"/>
    <col min="7435" max="7435" width="8.42578125" style="2" customWidth="1"/>
    <col min="7436" max="7436" width="8.85546875" style="2" customWidth="1"/>
    <col min="7437" max="7438" width="9.140625" style="2"/>
    <col min="7439" max="7439" width="9.5703125" style="2" customWidth="1"/>
    <col min="7440" max="7440" width="10.7109375" style="2" bestFit="1" customWidth="1"/>
    <col min="7441" max="7441" width="9.7109375" style="2" bestFit="1" customWidth="1"/>
    <col min="7442" max="7680" width="9.140625" style="2"/>
    <col min="7681" max="7681" width="9.7109375" style="2" customWidth="1"/>
    <col min="7682" max="7682" width="49.42578125" style="2" customWidth="1"/>
    <col min="7683" max="7683" width="24.7109375" style="2" customWidth="1"/>
    <col min="7684" max="7684" width="10.28515625" style="2" customWidth="1"/>
    <col min="7685" max="7685" width="10.42578125" style="2" customWidth="1"/>
    <col min="7686" max="7686" width="7.42578125" style="2" customWidth="1"/>
    <col min="7687" max="7687" width="7.7109375" style="2" customWidth="1"/>
    <col min="7688" max="7688" width="8.28515625" style="2" customWidth="1"/>
    <col min="7689" max="7689" width="10.140625" style="2" customWidth="1"/>
    <col min="7690" max="7690" width="10.85546875" style="2" bestFit="1" customWidth="1"/>
    <col min="7691" max="7691" width="8.42578125" style="2" customWidth="1"/>
    <col min="7692" max="7692" width="8.85546875" style="2" customWidth="1"/>
    <col min="7693" max="7694" width="9.140625" style="2"/>
    <col min="7695" max="7695" width="9.5703125" style="2" customWidth="1"/>
    <col min="7696" max="7696" width="10.7109375" style="2" bestFit="1" customWidth="1"/>
    <col min="7697" max="7697" width="9.7109375" style="2" bestFit="1" customWidth="1"/>
    <col min="7698" max="7936" width="9.140625" style="2"/>
    <col min="7937" max="7937" width="9.7109375" style="2" customWidth="1"/>
    <col min="7938" max="7938" width="49.42578125" style="2" customWidth="1"/>
    <col min="7939" max="7939" width="24.7109375" style="2" customWidth="1"/>
    <col min="7940" max="7940" width="10.28515625" style="2" customWidth="1"/>
    <col min="7941" max="7941" width="10.42578125" style="2" customWidth="1"/>
    <col min="7942" max="7942" width="7.42578125" style="2" customWidth="1"/>
    <col min="7943" max="7943" width="7.7109375" style="2" customWidth="1"/>
    <col min="7944" max="7944" width="8.28515625" style="2" customWidth="1"/>
    <col min="7945" max="7945" width="10.140625" style="2" customWidth="1"/>
    <col min="7946" max="7946" width="10.85546875" style="2" bestFit="1" customWidth="1"/>
    <col min="7947" max="7947" width="8.42578125" style="2" customWidth="1"/>
    <col min="7948" max="7948" width="8.85546875" style="2" customWidth="1"/>
    <col min="7949" max="7950" width="9.140625" style="2"/>
    <col min="7951" max="7951" width="9.5703125" style="2" customWidth="1"/>
    <col min="7952" max="7952" width="10.7109375" style="2" bestFit="1" customWidth="1"/>
    <col min="7953" max="7953" width="9.7109375" style="2" bestFit="1" customWidth="1"/>
    <col min="7954" max="8192" width="9.140625" style="2"/>
    <col min="8193" max="8193" width="9.7109375" style="2" customWidth="1"/>
    <col min="8194" max="8194" width="49.42578125" style="2" customWidth="1"/>
    <col min="8195" max="8195" width="24.7109375" style="2" customWidth="1"/>
    <col min="8196" max="8196" width="10.28515625" style="2" customWidth="1"/>
    <col min="8197" max="8197" width="10.42578125" style="2" customWidth="1"/>
    <col min="8198" max="8198" width="7.42578125" style="2" customWidth="1"/>
    <col min="8199" max="8199" width="7.7109375" style="2" customWidth="1"/>
    <col min="8200" max="8200" width="8.28515625" style="2" customWidth="1"/>
    <col min="8201" max="8201" width="10.140625" style="2" customWidth="1"/>
    <col min="8202" max="8202" width="10.85546875" style="2" bestFit="1" customWidth="1"/>
    <col min="8203" max="8203" width="8.42578125" style="2" customWidth="1"/>
    <col min="8204" max="8204" width="8.85546875" style="2" customWidth="1"/>
    <col min="8205" max="8206" width="9.140625" style="2"/>
    <col min="8207" max="8207" width="9.5703125" style="2" customWidth="1"/>
    <col min="8208" max="8208" width="10.7109375" style="2" bestFit="1" customWidth="1"/>
    <col min="8209" max="8209" width="9.7109375" style="2" bestFit="1" customWidth="1"/>
    <col min="8210" max="8448" width="9.140625" style="2"/>
    <col min="8449" max="8449" width="9.7109375" style="2" customWidth="1"/>
    <col min="8450" max="8450" width="49.42578125" style="2" customWidth="1"/>
    <col min="8451" max="8451" width="24.7109375" style="2" customWidth="1"/>
    <col min="8452" max="8452" width="10.28515625" style="2" customWidth="1"/>
    <col min="8453" max="8453" width="10.42578125" style="2" customWidth="1"/>
    <col min="8454" max="8454" width="7.42578125" style="2" customWidth="1"/>
    <col min="8455" max="8455" width="7.7109375" style="2" customWidth="1"/>
    <col min="8456" max="8456" width="8.28515625" style="2" customWidth="1"/>
    <col min="8457" max="8457" width="10.140625" style="2" customWidth="1"/>
    <col min="8458" max="8458" width="10.85546875" style="2" bestFit="1" customWidth="1"/>
    <col min="8459" max="8459" width="8.42578125" style="2" customWidth="1"/>
    <col min="8460" max="8460" width="8.85546875" style="2" customWidth="1"/>
    <col min="8461" max="8462" width="9.140625" style="2"/>
    <col min="8463" max="8463" width="9.5703125" style="2" customWidth="1"/>
    <col min="8464" max="8464" width="10.7109375" style="2" bestFit="1" customWidth="1"/>
    <col min="8465" max="8465" width="9.7109375" style="2" bestFit="1" customWidth="1"/>
    <col min="8466" max="8704" width="9.140625" style="2"/>
    <col min="8705" max="8705" width="9.7109375" style="2" customWidth="1"/>
    <col min="8706" max="8706" width="49.42578125" style="2" customWidth="1"/>
    <col min="8707" max="8707" width="24.7109375" style="2" customWidth="1"/>
    <col min="8708" max="8708" width="10.28515625" style="2" customWidth="1"/>
    <col min="8709" max="8709" width="10.42578125" style="2" customWidth="1"/>
    <col min="8710" max="8710" width="7.42578125" style="2" customWidth="1"/>
    <col min="8711" max="8711" width="7.7109375" style="2" customWidth="1"/>
    <col min="8712" max="8712" width="8.28515625" style="2" customWidth="1"/>
    <col min="8713" max="8713" width="10.140625" style="2" customWidth="1"/>
    <col min="8714" max="8714" width="10.85546875" style="2" bestFit="1" customWidth="1"/>
    <col min="8715" max="8715" width="8.42578125" style="2" customWidth="1"/>
    <col min="8716" max="8716" width="8.85546875" style="2" customWidth="1"/>
    <col min="8717" max="8718" width="9.140625" style="2"/>
    <col min="8719" max="8719" width="9.5703125" style="2" customWidth="1"/>
    <col min="8720" max="8720" width="10.7109375" style="2" bestFit="1" customWidth="1"/>
    <col min="8721" max="8721" width="9.7109375" style="2" bestFit="1" customWidth="1"/>
    <col min="8722" max="8960" width="9.140625" style="2"/>
    <col min="8961" max="8961" width="9.7109375" style="2" customWidth="1"/>
    <col min="8962" max="8962" width="49.42578125" style="2" customWidth="1"/>
    <col min="8963" max="8963" width="24.7109375" style="2" customWidth="1"/>
    <col min="8964" max="8964" width="10.28515625" style="2" customWidth="1"/>
    <col min="8965" max="8965" width="10.42578125" style="2" customWidth="1"/>
    <col min="8966" max="8966" width="7.42578125" style="2" customWidth="1"/>
    <col min="8967" max="8967" width="7.7109375" style="2" customWidth="1"/>
    <col min="8968" max="8968" width="8.28515625" style="2" customWidth="1"/>
    <col min="8969" max="8969" width="10.140625" style="2" customWidth="1"/>
    <col min="8970" max="8970" width="10.85546875" style="2" bestFit="1" customWidth="1"/>
    <col min="8971" max="8971" width="8.42578125" style="2" customWidth="1"/>
    <col min="8972" max="8972" width="8.85546875" style="2" customWidth="1"/>
    <col min="8973" max="8974" width="9.140625" style="2"/>
    <col min="8975" max="8975" width="9.5703125" style="2" customWidth="1"/>
    <col min="8976" max="8976" width="10.7109375" style="2" bestFit="1" customWidth="1"/>
    <col min="8977" max="8977" width="9.7109375" style="2" bestFit="1" customWidth="1"/>
    <col min="8978" max="9216" width="9.140625" style="2"/>
    <col min="9217" max="9217" width="9.7109375" style="2" customWidth="1"/>
    <col min="9218" max="9218" width="49.42578125" style="2" customWidth="1"/>
    <col min="9219" max="9219" width="24.7109375" style="2" customWidth="1"/>
    <col min="9220" max="9220" width="10.28515625" style="2" customWidth="1"/>
    <col min="9221" max="9221" width="10.42578125" style="2" customWidth="1"/>
    <col min="9222" max="9222" width="7.42578125" style="2" customWidth="1"/>
    <col min="9223" max="9223" width="7.7109375" style="2" customWidth="1"/>
    <col min="9224" max="9224" width="8.28515625" style="2" customWidth="1"/>
    <col min="9225" max="9225" width="10.140625" style="2" customWidth="1"/>
    <col min="9226" max="9226" width="10.85546875" style="2" bestFit="1" customWidth="1"/>
    <col min="9227" max="9227" width="8.42578125" style="2" customWidth="1"/>
    <col min="9228" max="9228" width="8.85546875" style="2" customWidth="1"/>
    <col min="9229" max="9230" width="9.140625" style="2"/>
    <col min="9231" max="9231" width="9.5703125" style="2" customWidth="1"/>
    <col min="9232" max="9232" width="10.7109375" style="2" bestFit="1" customWidth="1"/>
    <col min="9233" max="9233" width="9.7109375" style="2" bestFit="1" customWidth="1"/>
    <col min="9234" max="9472" width="9.140625" style="2"/>
    <col min="9473" max="9473" width="9.7109375" style="2" customWidth="1"/>
    <col min="9474" max="9474" width="49.42578125" style="2" customWidth="1"/>
    <col min="9475" max="9475" width="24.7109375" style="2" customWidth="1"/>
    <col min="9476" max="9476" width="10.28515625" style="2" customWidth="1"/>
    <col min="9477" max="9477" width="10.42578125" style="2" customWidth="1"/>
    <col min="9478" max="9478" width="7.42578125" style="2" customWidth="1"/>
    <col min="9479" max="9479" width="7.7109375" style="2" customWidth="1"/>
    <col min="9480" max="9480" width="8.28515625" style="2" customWidth="1"/>
    <col min="9481" max="9481" width="10.140625" style="2" customWidth="1"/>
    <col min="9482" max="9482" width="10.85546875" style="2" bestFit="1" customWidth="1"/>
    <col min="9483" max="9483" width="8.42578125" style="2" customWidth="1"/>
    <col min="9484" max="9484" width="8.85546875" style="2" customWidth="1"/>
    <col min="9485" max="9486" width="9.140625" style="2"/>
    <col min="9487" max="9487" width="9.5703125" style="2" customWidth="1"/>
    <col min="9488" max="9488" width="10.7109375" style="2" bestFit="1" customWidth="1"/>
    <col min="9489" max="9489" width="9.7109375" style="2" bestFit="1" customWidth="1"/>
    <col min="9490" max="9728" width="9.140625" style="2"/>
    <col min="9729" max="9729" width="9.7109375" style="2" customWidth="1"/>
    <col min="9730" max="9730" width="49.42578125" style="2" customWidth="1"/>
    <col min="9731" max="9731" width="24.7109375" style="2" customWidth="1"/>
    <col min="9732" max="9732" width="10.28515625" style="2" customWidth="1"/>
    <col min="9733" max="9733" width="10.42578125" style="2" customWidth="1"/>
    <col min="9734" max="9734" width="7.42578125" style="2" customWidth="1"/>
    <col min="9735" max="9735" width="7.7109375" style="2" customWidth="1"/>
    <col min="9736" max="9736" width="8.28515625" style="2" customWidth="1"/>
    <col min="9737" max="9737" width="10.140625" style="2" customWidth="1"/>
    <col min="9738" max="9738" width="10.85546875" style="2" bestFit="1" customWidth="1"/>
    <col min="9739" max="9739" width="8.42578125" style="2" customWidth="1"/>
    <col min="9740" max="9740" width="8.85546875" style="2" customWidth="1"/>
    <col min="9741" max="9742" width="9.140625" style="2"/>
    <col min="9743" max="9743" width="9.5703125" style="2" customWidth="1"/>
    <col min="9744" max="9744" width="10.7109375" style="2" bestFit="1" customWidth="1"/>
    <col min="9745" max="9745" width="9.7109375" style="2" bestFit="1" customWidth="1"/>
    <col min="9746" max="9984" width="9.140625" style="2"/>
    <col min="9985" max="9985" width="9.7109375" style="2" customWidth="1"/>
    <col min="9986" max="9986" width="49.42578125" style="2" customWidth="1"/>
    <col min="9987" max="9987" width="24.7109375" style="2" customWidth="1"/>
    <col min="9988" max="9988" width="10.28515625" style="2" customWidth="1"/>
    <col min="9989" max="9989" width="10.42578125" style="2" customWidth="1"/>
    <col min="9990" max="9990" width="7.42578125" style="2" customWidth="1"/>
    <col min="9991" max="9991" width="7.7109375" style="2" customWidth="1"/>
    <col min="9992" max="9992" width="8.28515625" style="2" customWidth="1"/>
    <col min="9993" max="9993" width="10.140625" style="2" customWidth="1"/>
    <col min="9994" max="9994" width="10.85546875" style="2" bestFit="1" customWidth="1"/>
    <col min="9995" max="9995" width="8.42578125" style="2" customWidth="1"/>
    <col min="9996" max="9996" width="8.85546875" style="2" customWidth="1"/>
    <col min="9997" max="9998" width="9.140625" style="2"/>
    <col min="9999" max="9999" width="9.5703125" style="2" customWidth="1"/>
    <col min="10000" max="10000" width="10.7109375" style="2" bestFit="1" customWidth="1"/>
    <col min="10001" max="10001" width="9.7109375" style="2" bestFit="1" customWidth="1"/>
    <col min="10002" max="10240" width="9.140625" style="2"/>
    <col min="10241" max="10241" width="9.7109375" style="2" customWidth="1"/>
    <col min="10242" max="10242" width="49.42578125" style="2" customWidth="1"/>
    <col min="10243" max="10243" width="24.7109375" style="2" customWidth="1"/>
    <col min="10244" max="10244" width="10.28515625" style="2" customWidth="1"/>
    <col min="10245" max="10245" width="10.42578125" style="2" customWidth="1"/>
    <col min="10246" max="10246" width="7.42578125" style="2" customWidth="1"/>
    <col min="10247" max="10247" width="7.7109375" style="2" customWidth="1"/>
    <col min="10248" max="10248" width="8.28515625" style="2" customWidth="1"/>
    <col min="10249" max="10249" width="10.140625" style="2" customWidth="1"/>
    <col min="10250" max="10250" width="10.85546875" style="2" bestFit="1" customWidth="1"/>
    <col min="10251" max="10251" width="8.42578125" style="2" customWidth="1"/>
    <col min="10252" max="10252" width="8.85546875" style="2" customWidth="1"/>
    <col min="10253" max="10254" width="9.140625" style="2"/>
    <col min="10255" max="10255" width="9.5703125" style="2" customWidth="1"/>
    <col min="10256" max="10256" width="10.7109375" style="2" bestFit="1" customWidth="1"/>
    <col min="10257" max="10257" width="9.7109375" style="2" bestFit="1" customWidth="1"/>
    <col min="10258" max="10496" width="9.140625" style="2"/>
    <col min="10497" max="10497" width="9.7109375" style="2" customWidth="1"/>
    <col min="10498" max="10498" width="49.42578125" style="2" customWidth="1"/>
    <col min="10499" max="10499" width="24.7109375" style="2" customWidth="1"/>
    <col min="10500" max="10500" width="10.28515625" style="2" customWidth="1"/>
    <col min="10501" max="10501" width="10.42578125" style="2" customWidth="1"/>
    <col min="10502" max="10502" width="7.42578125" style="2" customWidth="1"/>
    <col min="10503" max="10503" width="7.7109375" style="2" customWidth="1"/>
    <col min="10504" max="10504" width="8.28515625" style="2" customWidth="1"/>
    <col min="10505" max="10505" width="10.140625" style="2" customWidth="1"/>
    <col min="10506" max="10506" width="10.85546875" style="2" bestFit="1" customWidth="1"/>
    <col min="10507" max="10507" width="8.42578125" style="2" customWidth="1"/>
    <col min="10508" max="10508" width="8.85546875" style="2" customWidth="1"/>
    <col min="10509" max="10510" width="9.140625" style="2"/>
    <col min="10511" max="10511" width="9.5703125" style="2" customWidth="1"/>
    <col min="10512" max="10512" width="10.7109375" style="2" bestFit="1" customWidth="1"/>
    <col min="10513" max="10513" width="9.7109375" style="2" bestFit="1" customWidth="1"/>
    <col min="10514" max="10752" width="9.140625" style="2"/>
    <col min="10753" max="10753" width="9.7109375" style="2" customWidth="1"/>
    <col min="10754" max="10754" width="49.42578125" style="2" customWidth="1"/>
    <col min="10755" max="10755" width="24.7109375" style="2" customWidth="1"/>
    <col min="10756" max="10756" width="10.28515625" style="2" customWidth="1"/>
    <col min="10757" max="10757" width="10.42578125" style="2" customWidth="1"/>
    <col min="10758" max="10758" width="7.42578125" style="2" customWidth="1"/>
    <col min="10759" max="10759" width="7.7109375" style="2" customWidth="1"/>
    <col min="10760" max="10760" width="8.28515625" style="2" customWidth="1"/>
    <col min="10761" max="10761" width="10.140625" style="2" customWidth="1"/>
    <col min="10762" max="10762" width="10.85546875" style="2" bestFit="1" customWidth="1"/>
    <col min="10763" max="10763" width="8.42578125" style="2" customWidth="1"/>
    <col min="10764" max="10764" width="8.85546875" style="2" customWidth="1"/>
    <col min="10765" max="10766" width="9.140625" style="2"/>
    <col min="10767" max="10767" width="9.5703125" style="2" customWidth="1"/>
    <col min="10768" max="10768" width="10.7109375" style="2" bestFit="1" customWidth="1"/>
    <col min="10769" max="10769" width="9.7109375" style="2" bestFit="1" customWidth="1"/>
    <col min="10770" max="11008" width="9.140625" style="2"/>
    <col min="11009" max="11009" width="9.7109375" style="2" customWidth="1"/>
    <col min="11010" max="11010" width="49.42578125" style="2" customWidth="1"/>
    <col min="11011" max="11011" width="24.7109375" style="2" customWidth="1"/>
    <col min="11012" max="11012" width="10.28515625" style="2" customWidth="1"/>
    <col min="11013" max="11013" width="10.42578125" style="2" customWidth="1"/>
    <col min="11014" max="11014" width="7.42578125" style="2" customWidth="1"/>
    <col min="11015" max="11015" width="7.7109375" style="2" customWidth="1"/>
    <col min="11016" max="11016" width="8.28515625" style="2" customWidth="1"/>
    <col min="11017" max="11017" width="10.140625" style="2" customWidth="1"/>
    <col min="11018" max="11018" width="10.85546875" style="2" bestFit="1" customWidth="1"/>
    <col min="11019" max="11019" width="8.42578125" style="2" customWidth="1"/>
    <col min="11020" max="11020" width="8.85546875" style="2" customWidth="1"/>
    <col min="11021" max="11022" width="9.140625" style="2"/>
    <col min="11023" max="11023" width="9.5703125" style="2" customWidth="1"/>
    <col min="11024" max="11024" width="10.7109375" style="2" bestFit="1" customWidth="1"/>
    <col min="11025" max="11025" width="9.7109375" style="2" bestFit="1" customWidth="1"/>
    <col min="11026" max="11264" width="9.140625" style="2"/>
    <col min="11265" max="11265" width="9.7109375" style="2" customWidth="1"/>
    <col min="11266" max="11266" width="49.42578125" style="2" customWidth="1"/>
    <col min="11267" max="11267" width="24.7109375" style="2" customWidth="1"/>
    <col min="11268" max="11268" width="10.28515625" style="2" customWidth="1"/>
    <col min="11269" max="11269" width="10.42578125" style="2" customWidth="1"/>
    <col min="11270" max="11270" width="7.42578125" style="2" customWidth="1"/>
    <col min="11271" max="11271" width="7.7109375" style="2" customWidth="1"/>
    <col min="11272" max="11272" width="8.28515625" style="2" customWidth="1"/>
    <col min="11273" max="11273" width="10.140625" style="2" customWidth="1"/>
    <col min="11274" max="11274" width="10.85546875" style="2" bestFit="1" customWidth="1"/>
    <col min="11275" max="11275" width="8.42578125" style="2" customWidth="1"/>
    <col min="11276" max="11276" width="8.85546875" style="2" customWidth="1"/>
    <col min="11277" max="11278" width="9.140625" style="2"/>
    <col min="11279" max="11279" width="9.5703125" style="2" customWidth="1"/>
    <col min="11280" max="11280" width="10.7109375" style="2" bestFit="1" customWidth="1"/>
    <col min="11281" max="11281" width="9.7109375" style="2" bestFit="1" customWidth="1"/>
    <col min="11282" max="11520" width="9.140625" style="2"/>
    <col min="11521" max="11521" width="9.7109375" style="2" customWidth="1"/>
    <col min="11522" max="11522" width="49.42578125" style="2" customWidth="1"/>
    <col min="11523" max="11523" width="24.7109375" style="2" customWidth="1"/>
    <col min="11524" max="11524" width="10.28515625" style="2" customWidth="1"/>
    <col min="11525" max="11525" width="10.42578125" style="2" customWidth="1"/>
    <col min="11526" max="11526" width="7.42578125" style="2" customWidth="1"/>
    <col min="11527" max="11527" width="7.7109375" style="2" customWidth="1"/>
    <col min="11528" max="11528" width="8.28515625" style="2" customWidth="1"/>
    <col min="11529" max="11529" width="10.140625" style="2" customWidth="1"/>
    <col min="11530" max="11530" width="10.85546875" style="2" bestFit="1" customWidth="1"/>
    <col min="11531" max="11531" width="8.42578125" style="2" customWidth="1"/>
    <col min="11532" max="11532" width="8.85546875" style="2" customWidth="1"/>
    <col min="11533" max="11534" width="9.140625" style="2"/>
    <col min="11535" max="11535" width="9.5703125" style="2" customWidth="1"/>
    <col min="11536" max="11536" width="10.7109375" style="2" bestFit="1" customWidth="1"/>
    <col min="11537" max="11537" width="9.7109375" style="2" bestFit="1" customWidth="1"/>
    <col min="11538" max="11776" width="9.140625" style="2"/>
    <col min="11777" max="11777" width="9.7109375" style="2" customWidth="1"/>
    <col min="11778" max="11778" width="49.42578125" style="2" customWidth="1"/>
    <col min="11779" max="11779" width="24.7109375" style="2" customWidth="1"/>
    <col min="11780" max="11780" width="10.28515625" style="2" customWidth="1"/>
    <col min="11781" max="11781" width="10.42578125" style="2" customWidth="1"/>
    <col min="11782" max="11782" width="7.42578125" style="2" customWidth="1"/>
    <col min="11783" max="11783" width="7.7109375" style="2" customWidth="1"/>
    <col min="11784" max="11784" width="8.28515625" style="2" customWidth="1"/>
    <col min="11785" max="11785" width="10.140625" style="2" customWidth="1"/>
    <col min="11786" max="11786" width="10.85546875" style="2" bestFit="1" customWidth="1"/>
    <col min="11787" max="11787" width="8.42578125" style="2" customWidth="1"/>
    <col min="11788" max="11788" width="8.85546875" style="2" customWidth="1"/>
    <col min="11789" max="11790" width="9.140625" style="2"/>
    <col min="11791" max="11791" width="9.5703125" style="2" customWidth="1"/>
    <col min="11792" max="11792" width="10.7109375" style="2" bestFit="1" customWidth="1"/>
    <col min="11793" max="11793" width="9.7109375" style="2" bestFit="1" customWidth="1"/>
    <col min="11794" max="12032" width="9.140625" style="2"/>
    <col min="12033" max="12033" width="9.7109375" style="2" customWidth="1"/>
    <col min="12034" max="12034" width="49.42578125" style="2" customWidth="1"/>
    <col min="12035" max="12035" width="24.7109375" style="2" customWidth="1"/>
    <col min="12036" max="12036" width="10.28515625" style="2" customWidth="1"/>
    <col min="12037" max="12037" width="10.42578125" style="2" customWidth="1"/>
    <col min="12038" max="12038" width="7.42578125" style="2" customWidth="1"/>
    <col min="12039" max="12039" width="7.7109375" style="2" customWidth="1"/>
    <col min="12040" max="12040" width="8.28515625" style="2" customWidth="1"/>
    <col min="12041" max="12041" width="10.140625" style="2" customWidth="1"/>
    <col min="12042" max="12042" width="10.85546875" style="2" bestFit="1" customWidth="1"/>
    <col min="12043" max="12043" width="8.42578125" style="2" customWidth="1"/>
    <col min="12044" max="12044" width="8.85546875" style="2" customWidth="1"/>
    <col min="12045" max="12046" width="9.140625" style="2"/>
    <col min="12047" max="12047" width="9.5703125" style="2" customWidth="1"/>
    <col min="12048" max="12048" width="10.7109375" style="2" bestFit="1" customWidth="1"/>
    <col min="12049" max="12049" width="9.7109375" style="2" bestFit="1" customWidth="1"/>
    <col min="12050" max="12288" width="9.140625" style="2"/>
    <col min="12289" max="12289" width="9.7109375" style="2" customWidth="1"/>
    <col min="12290" max="12290" width="49.42578125" style="2" customWidth="1"/>
    <col min="12291" max="12291" width="24.7109375" style="2" customWidth="1"/>
    <col min="12292" max="12292" width="10.28515625" style="2" customWidth="1"/>
    <col min="12293" max="12293" width="10.42578125" style="2" customWidth="1"/>
    <col min="12294" max="12294" width="7.42578125" style="2" customWidth="1"/>
    <col min="12295" max="12295" width="7.7109375" style="2" customWidth="1"/>
    <col min="12296" max="12296" width="8.28515625" style="2" customWidth="1"/>
    <col min="12297" max="12297" width="10.140625" style="2" customWidth="1"/>
    <col min="12298" max="12298" width="10.85546875" style="2" bestFit="1" customWidth="1"/>
    <col min="12299" max="12299" width="8.42578125" style="2" customWidth="1"/>
    <col min="12300" max="12300" width="8.85546875" style="2" customWidth="1"/>
    <col min="12301" max="12302" width="9.140625" style="2"/>
    <col min="12303" max="12303" width="9.5703125" style="2" customWidth="1"/>
    <col min="12304" max="12304" width="10.7109375" style="2" bestFit="1" customWidth="1"/>
    <col min="12305" max="12305" width="9.7109375" style="2" bestFit="1" customWidth="1"/>
    <col min="12306" max="12544" width="9.140625" style="2"/>
    <col min="12545" max="12545" width="9.7109375" style="2" customWidth="1"/>
    <col min="12546" max="12546" width="49.42578125" style="2" customWidth="1"/>
    <col min="12547" max="12547" width="24.7109375" style="2" customWidth="1"/>
    <col min="12548" max="12548" width="10.28515625" style="2" customWidth="1"/>
    <col min="12549" max="12549" width="10.42578125" style="2" customWidth="1"/>
    <col min="12550" max="12550" width="7.42578125" style="2" customWidth="1"/>
    <col min="12551" max="12551" width="7.7109375" style="2" customWidth="1"/>
    <col min="12552" max="12552" width="8.28515625" style="2" customWidth="1"/>
    <col min="12553" max="12553" width="10.140625" style="2" customWidth="1"/>
    <col min="12554" max="12554" width="10.85546875" style="2" bestFit="1" customWidth="1"/>
    <col min="12555" max="12555" width="8.42578125" style="2" customWidth="1"/>
    <col min="12556" max="12556" width="8.85546875" style="2" customWidth="1"/>
    <col min="12557" max="12558" width="9.140625" style="2"/>
    <col min="12559" max="12559" width="9.5703125" style="2" customWidth="1"/>
    <col min="12560" max="12560" width="10.7109375" style="2" bestFit="1" customWidth="1"/>
    <col min="12561" max="12561" width="9.7109375" style="2" bestFit="1" customWidth="1"/>
    <col min="12562" max="12800" width="9.140625" style="2"/>
    <col min="12801" max="12801" width="9.7109375" style="2" customWidth="1"/>
    <col min="12802" max="12802" width="49.42578125" style="2" customWidth="1"/>
    <col min="12803" max="12803" width="24.7109375" style="2" customWidth="1"/>
    <col min="12804" max="12804" width="10.28515625" style="2" customWidth="1"/>
    <col min="12805" max="12805" width="10.42578125" style="2" customWidth="1"/>
    <col min="12806" max="12806" width="7.42578125" style="2" customWidth="1"/>
    <col min="12807" max="12807" width="7.7109375" style="2" customWidth="1"/>
    <col min="12808" max="12808" width="8.28515625" style="2" customWidth="1"/>
    <col min="12809" max="12809" width="10.140625" style="2" customWidth="1"/>
    <col min="12810" max="12810" width="10.85546875" style="2" bestFit="1" customWidth="1"/>
    <col min="12811" max="12811" width="8.42578125" style="2" customWidth="1"/>
    <col min="12812" max="12812" width="8.85546875" style="2" customWidth="1"/>
    <col min="12813" max="12814" width="9.140625" style="2"/>
    <col min="12815" max="12815" width="9.5703125" style="2" customWidth="1"/>
    <col min="12816" max="12816" width="10.7109375" style="2" bestFit="1" customWidth="1"/>
    <col min="12817" max="12817" width="9.7109375" style="2" bestFit="1" customWidth="1"/>
    <col min="12818" max="13056" width="9.140625" style="2"/>
    <col min="13057" max="13057" width="9.7109375" style="2" customWidth="1"/>
    <col min="13058" max="13058" width="49.42578125" style="2" customWidth="1"/>
    <col min="13059" max="13059" width="24.7109375" style="2" customWidth="1"/>
    <col min="13060" max="13060" width="10.28515625" style="2" customWidth="1"/>
    <col min="13061" max="13061" width="10.42578125" style="2" customWidth="1"/>
    <col min="13062" max="13062" width="7.42578125" style="2" customWidth="1"/>
    <col min="13063" max="13063" width="7.7109375" style="2" customWidth="1"/>
    <col min="13064" max="13064" width="8.28515625" style="2" customWidth="1"/>
    <col min="13065" max="13065" width="10.140625" style="2" customWidth="1"/>
    <col min="13066" max="13066" width="10.85546875" style="2" bestFit="1" customWidth="1"/>
    <col min="13067" max="13067" width="8.42578125" style="2" customWidth="1"/>
    <col min="13068" max="13068" width="8.85546875" style="2" customWidth="1"/>
    <col min="13069" max="13070" width="9.140625" style="2"/>
    <col min="13071" max="13071" width="9.5703125" style="2" customWidth="1"/>
    <col min="13072" max="13072" width="10.7109375" style="2" bestFit="1" customWidth="1"/>
    <col min="13073" max="13073" width="9.7109375" style="2" bestFit="1" customWidth="1"/>
    <col min="13074" max="13312" width="9.140625" style="2"/>
    <col min="13313" max="13313" width="9.7109375" style="2" customWidth="1"/>
    <col min="13314" max="13314" width="49.42578125" style="2" customWidth="1"/>
    <col min="13315" max="13315" width="24.7109375" style="2" customWidth="1"/>
    <col min="13316" max="13316" width="10.28515625" style="2" customWidth="1"/>
    <col min="13317" max="13317" width="10.42578125" style="2" customWidth="1"/>
    <col min="13318" max="13318" width="7.42578125" style="2" customWidth="1"/>
    <col min="13319" max="13319" width="7.7109375" style="2" customWidth="1"/>
    <col min="13320" max="13320" width="8.28515625" style="2" customWidth="1"/>
    <col min="13321" max="13321" width="10.140625" style="2" customWidth="1"/>
    <col min="13322" max="13322" width="10.85546875" style="2" bestFit="1" customWidth="1"/>
    <col min="13323" max="13323" width="8.42578125" style="2" customWidth="1"/>
    <col min="13324" max="13324" width="8.85546875" style="2" customWidth="1"/>
    <col min="13325" max="13326" width="9.140625" style="2"/>
    <col min="13327" max="13327" width="9.5703125" style="2" customWidth="1"/>
    <col min="13328" max="13328" width="10.7109375" style="2" bestFit="1" customWidth="1"/>
    <col min="13329" max="13329" width="9.7109375" style="2" bestFit="1" customWidth="1"/>
    <col min="13330" max="13568" width="9.140625" style="2"/>
    <col min="13569" max="13569" width="9.7109375" style="2" customWidth="1"/>
    <col min="13570" max="13570" width="49.42578125" style="2" customWidth="1"/>
    <col min="13571" max="13571" width="24.7109375" style="2" customWidth="1"/>
    <col min="13572" max="13572" width="10.28515625" style="2" customWidth="1"/>
    <col min="13573" max="13573" width="10.42578125" style="2" customWidth="1"/>
    <col min="13574" max="13574" width="7.42578125" style="2" customWidth="1"/>
    <col min="13575" max="13575" width="7.7109375" style="2" customWidth="1"/>
    <col min="13576" max="13576" width="8.28515625" style="2" customWidth="1"/>
    <col min="13577" max="13577" width="10.140625" style="2" customWidth="1"/>
    <col min="13578" max="13578" width="10.85546875" style="2" bestFit="1" customWidth="1"/>
    <col min="13579" max="13579" width="8.42578125" style="2" customWidth="1"/>
    <col min="13580" max="13580" width="8.85546875" style="2" customWidth="1"/>
    <col min="13581" max="13582" width="9.140625" style="2"/>
    <col min="13583" max="13583" width="9.5703125" style="2" customWidth="1"/>
    <col min="13584" max="13584" width="10.7109375" style="2" bestFit="1" customWidth="1"/>
    <col min="13585" max="13585" width="9.7109375" style="2" bestFit="1" customWidth="1"/>
    <col min="13586" max="13824" width="9.140625" style="2"/>
    <col min="13825" max="13825" width="9.7109375" style="2" customWidth="1"/>
    <col min="13826" max="13826" width="49.42578125" style="2" customWidth="1"/>
    <col min="13827" max="13827" width="24.7109375" style="2" customWidth="1"/>
    <col min="13828" max="13828" width="10.28515625" style="2" customWidth="1"/>
    <col min="13829" max="13829" width="10.42578125" style="2" customWidth="1"/>
    <col min="13830" max="13830" width="7.42578125" style="2" customWidth="1"/>
    <col min="13831" max="13831" width="7.7109375" style="2" customWidth="1"/>
    <col min="13832" max="13832" width="8.28515625" style="2" customWidth="1"/>
    <col min="13833" max="13833" width="10.140625" style="2" customWidth="1"/>
    <col min="13834" max="13834" width="10.85546875" style="2" bestFit="1" customWidth="1"/>
    <col min="13835" max="13835" width="8.42578125" style="2" customWidth="1"/>
    <col min="13836" max="13836" width="8.85546875" style="2" customWidth="1"/>
    <col min="13837" max="13838" width="9.140625" style="2"/>
    <col min="13839" max="13839" width="9.5703125" style="2" customWidth="1"/>
    <col min="13840" max="13840" width="10.7109375" style="2" bestFit="1" customWidth="1"/>
    <col min="13841" max="13841" width="9.7109375" style="2" bestFit="1" customWidth="1"/>
    <col min="13842" max="14080" width="9.140625" style="2"/>
    <col min="14081" max="14081" width="9.7109375" style="2" customWidth="1"/>
    <col min="14082" max="14082" width="49.42578125" style="2" customWidth="1"/>
    <col min="14083" max="14083" width="24.7109375" style="2" customWidth="1"/>
    <col min="14084" max="14084" width="10.28515625" style="2" customWidth="1"/>
    <col min="14085" max="14085" width="10.42578125" style="2" customWidth="1"/>
    <col min="14086" max="14086" width="7.42578125" style="2" customWidth="1"/>
    <col min="14087" max="14087" width="7.7109375" style="2" customWidth="1"/>
    <col min="14088" max="14088" width="8.28515625" style="2" customWidth="1"/>
    <col min="14089" max="14089" width="10.140625" style="2" customWidth="1"/>
    <col min="14090" max="14090" width="10.85546875" style="2" bestFit="1" customWidth="1"/>
    <col min="14091" max="14091" width="8.42578125" style="2" customWidth="1"/>
    <col min="14092" max="14092" width="8.85546875" style="2" customWidth="1"/>
    <col min="14093" max="14094" width="9.140625" style="2"/>
    <col min="14095" max="14095" width="9.5703125" style="2" customWidth="1"/>
    <col min="14096" max="14096" width="10.7109375" style="2" bestFit="1" customWidth="1"/>
    <col min="14097" max="14097" width="9.7109375" style="2" bestFit="1" customWidth="1"/>
    <col min="14098" max="14336" width="9.140625" style="2"/>
    <col min="14337" max="14337" width="9.7109375" style="2" customWidth="1"/>
    <col min="14338" max="14338" width="49.42578125" style="2" customWidth="1"/>
    <col min="14339" max="14339" width="24.7109375" style="2" customWidth="1"/>
    <col min="14340" max="14340" width="10.28515625" style="2" customWidth="1"/>
    <col min="14341" max="14341" width="10.42578125" style="2" customWidth="1"/>
    <col min="14342" max="14342" width="7.42578125" style="2" customWidth="1"/>
    <col min="14343" max="14343" width="7.7109375" style="2" customWidth="1"/>
    <col min="14344" max="14344" width="8.28515625" style="2" customWidth="1"/>
    <col min="14345" max="14345" width="10.140625" style="2" customWidth="1"/>
    <col min="14346" max="14346" width="10.85546875" style="2" bestFit="1" customWidth="1"/>
    <col min="14347" max="14347" width="8.42578125" style="2" customWidth="1"/>
    <col min="14348" max="14348" width="8.85546875" style="2" customWidth="1"/>
    <col min="14349" max="14350" width="9.140625" style="2"/>
    <col min="14351" max="14351" width="9.5703125" style="2" customWidth="1"/>
    <col min="14352" max="14352" width="10.7109375" style="2" bestFit="1" customWidth="1"/>
    <col min="14353" max="14353" width="9.7109375" style="2" bestFit="1" customWidth="1"/>
    <col min="14354" max="14592" width="9.140625" style="2"/>
    <col min="14593" max="14593" width="9.7109375" style="2" customWidth="1"/>
    <col min="14594" max="14594" width="49.42578125" style="2" customWidth="1"/>
    <col min="14595" max="14595" width="24.7109375" style="2" customWidth="1"/>
    <col min="14596" max="14596" width="10.28515625" style="2" customWidth="1"/>
    <col min="14597" max="14597" width="10.42578125" style="2" customWidth="1"/>
    <col min="14598" max="14598" width="7.42578125" style="2" customWidth="1"/>
    <col min="14599" max="14599" width="7.7109375" style="2" customWidth="1"/>
    <col min="14600" max="14600" width="8.28515625" style="2" customWidth="1"/>
    <col min="14601" max="14601" width="10.140625" style="2" customWidth="1"/>
    <col min="14602" max="14602" width="10.85546875" style="2" bestFit="1" customWidth="1"/>
    <col min="14603" max="14603" width="8.42578125" style="2" customWidth="1"/>
    <col min="14604" max="14604" width="8.85546875" style="2" customWidth="1"/>
    <col min="14605" max="14606" width="9.140625" style="2"/>
    <col min="14607" max="14607" width="9.5703125" style="2" customWidth="1"/>
    <col min="14608" max="14608" width="10.7109375" style="2" bestFit="1" customWidth="1"/>
    <col min="14609" max="14609" width="9.7109375" style="2" bestFit="1" customWidth="1"/>
    <col min="14610" max="14848" width="9.140625" style="2"/>
    <col min="14849" max="14849" width="9.7109375" style="2" customWidth="1"/>
    <col min="14850" max="14850" width="49.42578125" style="2" customWidth="1"/>
    <col min="14851" max="14851" width="24.7109375" style="2" customWidth="1"/>
    <col min="14852" max="14852" width="10.28515625" style="2" customWidth="1"/>
    <col min="14853" max="14853" width="10.42578125" style="2" customWidth="1"/>
    <col min="14854" max="14854" width="7.42578125" style="2" customWidth="1"/>
    <col min="14855" max="14855" width="7.7109375" style="2" customWidth="1"/>
    <col min="14856" max="14856" width="8.28515625" style="2" customWidth="1"/>
    <col min="14857" max="14857" width="10.140625" style="2" customWidth="1"/>
    <col min="14858" max="14858" width="10.85546875" style="2" bestFit="1" customWidth="1"/>
    <col min="14859" max="14859" width="8.42578125" style="2" customWidth="1"/>
    <col min="14860" max="14860" width="8.85546875" style="2" customWidth="1"/>
    <col min="14861" max="14862" width="9.140625" style="2"/>
    <col min="14863" max="14863" width="9.5703125" style="2" customWidth="1"/>
    <col min="14864" max="14864" width="10.7109375" style="2" bestFit="1" customWidth="1"/>
    <col min="14865" max="14865" width="9.7109375" style="2" bestFit="1" customWidth="1"/>
    <col min="14866" max="15104" width="9.140625" style="2"/>
    <col min="15105" max="15105" width="9.7109375" style="2" customWidth="1"/>
    <col min="15106" max="15106" width="49.42578125" style="2" customWidth="1"/>
    <col min="15107" max="15107" width="24.7109375" style="2" customWidth="1"/>
    <col min="15108" max="15108" width="10.28515625" style="2" customWidth="1"/>
    <col min="15109" max="15109" width="10.42578125" style="2" customWidth="1"/>
    <col min="15110" max="15110" width="7.42578125" style="2" customWidth="1"/>
    <col min="15111" max="15111" width="7.7109375" style="2" customWidth="1"/>
    <col min="15112" max="15112" width="8.28515625" style="2" customWidth="1"/>
    <col min="15113" max="15113" width="10.140625" style="2" customWidth="1"/>
    <col min="15114" max="15114" width="10.85546875" style="2" bestFit="1" customWidth="1"/>
    <col min="15115" max="15115" width="8.42578125" style="2" customWidth="1"/>
    <col min="15116" max="15116" width="8.85546875" style="2" customWidth="1"/>
    <col min="15117" max="15118" width="9.140625" style="2"/>
    <col min="15119" max="15119" width="9.5703125" style="2" customWidth="1"/>
    <col min="15120" max="15120" width="10.7109375" style="2" bestFit="1" customWidth="1"/>
    <col min="15121" max="15121" width="9.7109375" style="2" bestFit="1" customWidth="1"/>
    <col min="15122" max="15360" width="9.140625" style="2"/>
    <col min="15361" max="15361" width="9.7109375" style="2" customWidth="1"/>
    <col min="15362" max="15362" width="49.42578125" style="2" customWidth="1"/>
    <col min="15363" max="15363" width="24.7109375" style="2" customWidth="1"/>
    <col min="15364" max="15364" width="10.28515625" style="2" customWidth="1"/>
    <col min="15365" max="15365" width="10.42578125" style="2" customWidth="1"/>
    <col min="15366" max="15366" width="7.42578125" style="2" customWidth="1"/>
    <col min="15367" max="15367" width="7.7109375" style="2" customWidth="1"/>
    <col min="15368" max="15368" width="8.28515625" style="2" customWidth="1"/>
    <col min="15369" max="15369" width="10.140625" style="2" customWidth="1"/>
    <col min="15370" max="15370" width="10.85546875" style="2" bestFit="1" customWidth="1"/>
    <col min="15371" max="15371" width="8.42578125" style="2" customWidth="1"/>
    <col min="15372" max="15372" width="8.85546875" style="2" customWidth="1"/>
    <col min="15373" max="15374" width="9.140625" style="2"/>
    <col min="15375" max="15375" width="9.5703125" style="2" customWidth="1"/>
    <col min="15376" max="15376" width="10.7109375" style="2" bestFit="1" customWidth="1"/>
    <col min="15377" max="15377" width="9.7109375" style="2" bestFit="1" customWidth="1"/>
    <col min="15378" max="15616" width="9.140625" style="2"/>
    <col min="15617" max="15617" width="9.7109375" style="2" customWidth="1"/>
    <col min="15618" max="15618" width="49.42578125" style="2" customWidth="1"/>
    <col min="15619" max="15619" width="24.7109375" style="2" customWidth="1"/>
    <col min="15620" max="15620" width="10.28515625" style="2" customWidth="1"/>
    <col min="15621" max="15621" width="10.42578125" style="2" customWidth="1"/>
    <col min="15622" max="15622" width="7.42578125" style="2" customWidth="1"/>
    <col min="15623" max="15623" width="7.7109375" style="2" customWidth="1"/>
    <col min="15624" max="15624" width="8.28515625" style="2" customWidth="1"/>
    <col min="15625" max="15625" width="10.140625" style="2" customWidth="1"/>
    <col min="15626" max="15626" width="10.85546875" style="2" bestFit="1" customWidth="1"/>
    <col min="15627" max="15627" width="8.42578125" style="2" customWidth="1"/>
    <col min="15628" max="15628" width="8.85546875" style="2" customWidth="1"/>
    <col min="15629" max="15630" width="9.140625" style="2"/>
    <col min="15631" max="15631" width="9.5703125" style="2" customWidth="1"/>
    <col min="15632" max="15632" width="10.7109375" style="2" bestFit="1" customWidth="1"/>
    <col min="15633" max="15633" width="9.7109375" style="2" bestFit="1" customWidth="1"/>
    <col min="15634" max="15872" width="9.140625" style="2"/>
    <col min="15873" max="15873" width="9.7109375" style="2" customWidth="1"/>
    <col min="15874" max="15874" width="49.42578125" style="2" customWidth="1"/>
    <col min="15875" max="15875" width="24.7109375" style="2" customWidth="1"/>
    <col min="15876" max="15876" width="10.28515625" style="2" customWidth="1"/>
    <col min="15877" max="15877" width="10.42578125" style="2" customWidth="1"/>
    <col min="15878" max="15878" width="7.42578125" style="2" customWidth="1"/>
    <col min="15879" max="15879" width="7.7109375" style="2" customWidth="1"/>
    <col min="15880" max="15880" width="8.28515625" style="2" customWidth="1"/>
    <col min="15881" max="15881" width="10.140625" style="2" customWidth="1"/>
    <col min="15882" max="15882" width="10.85546875" style="2" bestFit="1" customWidth="1"/>
    <col min="15883" max="15883" width="8.42578125" style="2" customWidth="1"/>
    <col min="15884" max="15884" width="8.85546875" style="2" customWidth="1"/>
    <col min="15885" max="15886" width="9.140625" style="2"/>
    <col min="15887" max="15887" width="9.5703125" style="2" customWidth="1"/>
    <col min="15888" max="15888" width="10.7109375" style="2" bestFit="1" customWidth="1"/>
    <col min="15889" max="15889" width="9.7109375" style="2" bestFit="1" customWidth="1"/>
    <col min="15890" max="16128" width="9.140625" style="2"/>
    <col min="16129" max="16129" width="9.7109375" style="2" customWidth="1"/>
    <col min="16130" max="16130" width="49.42578125" style="2" customWidth="1"/>
    <col min="16131" max="16131" width="24.7109375" style="2" customWidth="1"/>
    <col min="16132" max="16132" width="10.28515625" style="2" customWidth="1"/>
    <col min="16133" max="16133" width="10.42578125" style="2" customWidth="1"/>
    <col min="16134" max="16134" width="7.42578125" style="2" customWidth="1"/>
    <col min="16135" max="16135" width="7.7109375" style="2" customWidth="1"/>
    <col min="16136" max="16136" width="8.28515625" style="2" customWidth="1"/>
    <col min="16137" max="16137" width="10.140625" style="2" customWidth="1"/>
    <col min="16138" max="16138" width="10.85546875" style="2" bestFit="1" customWidth="1"/>
    <col min="16139" max="16139" width="8.42578125" style="2" customWidth="1"/>
    <col min="16140" max="16140" width="8.85546875" style="2" customWidth="1"/>
    <col min="16141" max="16142" width="9.140625" style="2"/>
    <col min="16143" max="16143" width="9.5703125" style="2" customWidth="1"/>
    <col min="16144" max="16144" width="10.7109375" style="2" bestFit="1" customWidth="1"/>
    <col min="16145" max="16145" width="9.7109375" style="2" bestFit="1" customWidth="1"/>
    <col min="16146" max="16384" width="9.140625" style="2"/>
  </cols>
  <sheetData>
    <row r="1" spans="1:18" ht="18.75" thickBot="1" x14ac:dyDescent="0.3">
      <c r="A1" s="1" t="s">
        <v>239</v>
      </c>
      <c r="B1" s="410" t="s">
        <v>295</v>
      </c>
      <c r="C1" s="403"/>
      <c r="D1" s="403"/>
      <c r="E1" s="403"/>
      <c r="F1" s="403"/>
      <c r="G1" s="1"/>
      <c r="H1" s="314" t="s">
        <v>200</v>
      </c>
      <c r="I1" s="49"/>
      <c r="J1" s="49"/>
      <c r="K1" s="49"/>
      <c r="L1" s="225" t="s">
        <v>240</v>
      </c>
      <c r="M1" s="225"/>
      <c r="N1" s="225"/>
      <c r="O1" s="225"/>
      <c r="P1" s="4"/>
      <c r="Q1" s="224"/>
    </row>
    <row r="2" spans="1:18" ht="13.5" thickBot="1" x14ac:dyDescent="0.25">
      <c r="A2" s="226" t="s">
        <v>0</v>
      </c>
      <c r="B2" s="227" t="s">
        <v>1</v>
      </c>
      <c r="C2" s="6" t="s">
        <v>2</v>
      </c>
      <c r="D2" s="6" t="s">
        <v>3</v>
      </c>
      <c r="E2" s="7" t="s">
        <v>4</v>
      </c>
      <c r="F2" s="8" t="s">
        <v>5</v>
      </c>
      <c r="G2" s="9"/>
      <c r="H2" s="9"/>
      <c r="I2" s="10"/>
      <c r="J2" s="228" t="s">
        <v>6</v>
      </c>
      <c r="K2" s="229"/>
      <c r="L2" s="229"/>
      <c r="M2" s="229"/>
      <c r="N2" s="229"/>
      <c r="O2" s="229"/>
      <c r="P2" s="229"/>
      <c r="Q2" s="230"/>
    </row>
    <row r="3" spans="1:18" ht="13.5" thickBot="1" x14ac:dyDescent="0.25">
      <c r="A3" s="231"/>
      <c r="B3" s="242" t="s">
        <v>7</v>
      </c>
      <c r="C3" s="11" t="s">
        <v>8</v>
      </c>
      <c r="D3" s="11" t="s">
        <v>9</v>
      </c>
      <c r="E3" s="11" t="s">
        <v>9</v>
      </c>
      <c r="F3" s="232" t="s">
        <v>10</v>
      </c>
      <c r="G3" s="233" t="s">
        <v>11</v>
      </c>
      <c r="H3" s="234"/>
      <c r="I3" s="235"/>
      <c r="J3" s="236" t="s">
        <v>12</v>
      </c>
      <c r="K3" s="237"/>
      <c r="L3" s="236" t="s">
        <v>13</v>
      </c>
      <c r="M3" s="237"/>
      <c r="N3" s="236" t="s">
        <v>14</v>
      </c>
      <c r="O3" s="237"/>
      <c r="P3" s="236" t="s">
        <v>15</v>
      </c>
      <c r="Q3" s="237"/>
    </row>
    <row r="4" spans="1:18" x14ac:dyDescent="0.2">
      <c r="A4" s="231"/>
      <c r="B4" s="242" t="s">
        <v>16</v>
      </c>
      <c r="C4" s="12"/>
      <c r="D4" s="11" t="s">
        <v>17</v>
      </c>
      <c r="E4" s="11" t="s">
        <v>17</v>
      </c>
      <c r="F4" s="77"/>
      <c r="G4" s="13" t="s">
        <v>18</v>
      </c>
      <c r="H4" s="14" t="s">
        <v>19</v>
      </c>
      <c r="I4" s="15" t="s">
        <v>20</v>
      </c>
      <c r="J4" s="238" t="s">
        <v>21</v>
      </c>
      <c r="K4" s="239" t="s">
        <v>22</v>
      </c>
      <c r="L4" s="232" t="s">
        <v>23</v>
      </c>
      <c r="M4" s="240" t="s">
        <v>24</v>
      </c>
      <c r="N4" s="232" t="s">
        <v>25</v>
      </c>
      <c r="O4" s="239" t="s">
        <v>26</v>
      </c>
      <c r="P4" s="232" t="s">
        <v>27</v>
      </c>
      <c r="Q4" s="239" t="s">
        <v>28</v>
      </c>
    </row>
    <row r="5" spans="1:18" x14ac:dyDescent="0.2">
      <c r="A5" s="241"/>
      <c r="B5" s="241"/>
      <c r="C5" s="16"/>
      <c r="D5" s="17" t="s">
        <v>29</v>
      </c>
      <c r="E5" s="17" t="s">
        <v>29</v>
      </c>
      <c r="F5" s="75"/>
      <c r="G5" s="18" t="s">
        <v>30</v>
      </c>
      <c r="H5" s="19" t="s">
        <v>31</v>
      </c>
      <c r="I5" s="20" t="s">
        <v>32</v>
      </c>
      <c r="J5" s="315" t="s">
        <v>33</v>
      </c>
      <c r="K5" s="316" t="s">
        <v>34</v>
      </c>
      <c r="L5" s="315" t="s">
        <v>33</v>
      </c>
      <c r="M5" s="316" t="s">
        <v>34</v>
      </c>
      <c r="N5" s="315" t="s">
        <v>33</v>
      </c>
      <c r="O5" s="316" t="s">
        <v>34</v>
      </c>
      <c r="P5" s="315" t="s">
        <v>33</v>
      </c>
      <c r="Q5" s="316" t="s">
        <v>35</v>
      </c>
    </row>
    <row r="6" spans="1:18" ht="13.5" thickBot="1" x14ac:dyDescent="0.25">
      <c r="A6" s="242">
        <v>1</v>
      </c>
      <c r="B6" s="243">
        <v>2</v>
      </c>
      <c r="C6" s="244">
        <v>5</v>
      </c>
      <c r="D6" s="244">
        <v>6</v>
      </c>
      <c r="E6" s="245">
        <v>7</v>
      </c>
      <c r="F6" s="246">
        <v>8</v>
      </c>
      <c r="G6" s="247">
        <v>9</v>
      </c>
      <c r="H6" s="247">
        <v>10</v>
      </c>
      <c r="I6" s="244">
        <v>11</v>
      </c>
      <c r="J6" s="248">
        <v>12</v>
      </c>
      <c r="K6" s="249">
        <v>13</v>
      </c>
      <c r="L6" s="250">
        <v>14</v>
      </c>
      <c r="M6" s="244">
        <v>15</v>
      </c>
      <c r="N6" s="250">
        <v>16</v>
      </c>
      <c r="O6" s="249">
        <v>17</v>
      </c>
      <c r="P6" s="250">
        <v>18</v>
      </c>
      <c r="Q6" s="249">
        <v>19</v>
      </c>
    </row>
    <row r="7" spans="1:18" ht="18.75" thickBot="1" x14ac:dyDescent="0.3">
      <c r="A7" s="21" t="s">
        <v>36</v>
      </c>
      <c r="B7" s="22" t="s">
        <v>37</v>
      </c>
      <c r="C7" s="31"/>
      <c r="D7" s="24">
        <f t="shared" ref="D7:Q7" si="0">SUM(D8+D31)</f>
        <v>7722</v>
      </c>
      <c r="E7" s="127">
        <f t="shared" si="0"/>
        <v>2574</v>
      </c>
      <c r="F7" s="25">
        <f t="shared" si="0"/>
        <v>5148</v>
      </c>
      <c r="G7" s="251">
        <f t="shared" si="0"/>
        <v>2136</v>
      </c>
      <c r="H7" s="251">
        <f t="shared" si="0"/>
        <v>1026</v>
      </c>
      <c r="I7" s="24">
        <f t="shared" si="0"/>
        <v>1986</v>
      </c>
      <c r="J7" s="27">
        <f t="shared" si="0"/>
        <v>576</v>
      </c>
      <c r="K7" s="28">
        <f t="shared" si="0"/>
        <v>720</v>
      </c>
      <c r="L7" s="25">
        <f t="shared" si="0"/>
        <v>580</v>
      </c>
      <c r="M7" s="24">
        <f t="shared" si="0"/>
        <v>713</v>
      </c>
      <c r="N7" s="25">
        <f t="shared" si="0"/>
        <v>576</v>
      </c>
      <c r="O7" s="28">
        <f t="shared" si="0"/>
        <v>720</v>
      </c>
      <c r="P7" s="25">
        <f t="shared" si="0"/>
        <v>578</v>
      </c>
      <c r="Q7" s="28">
        <f t="shared" si="0"/>
        <v>685</v>
      </c>
      <c r="R7" s="49"/>
    </row>
    <row r="8" spans="1:18" ht="18" x14ac:dyDescent="0.25">
      <c r="A8" s="30" t="s">
        <v>38</v>
      </c>
      <c r="B8" s="317" t="s">
        <v>39</v>
      </c>
      <c r="C8" s="45"/>
      <c r="D8" s="32">
        <f>D10+D23</f>
        <v>2106</v>
      </c>
      <c r="E8" s="252">
        <f>E10+E23</f>
        <v>702</v>
      </c>
      <c r="F8" s="33">
        <f>F10+F23</f>
        <v>1404</v>
      </c>
      <c r="G8" s="87">
        <f>G10+G23</f>
        <v>1276</v>
      </c>
      <c r="H8" s="87">
        <f>H10+H23</f>
        <v>128</v>
      </c>
      <c r="I8" s="32"/>
      <c r="J8" s="36">
        <f>J10+J23</f>
        <v>336</v>
      </c>
      <c r="K8" s="37">
        <f>K10+K23</f>
        <v>420</v>
      </c>
      <c r="L8" s="33">
        <f>L10+L23</f>
        <v>240</v>
      </c>
      <c r="M8" s="32">
        <f>M10+M23</f>
        <v>300</v>
      </c>
      <c r="N8" s="33">
        <f>N23</f>
        <v>48</v>
      </c>
      <c r="O8" s="37">
        <f>O23</f>
        <v>60</v>
      </c>
      <c r="P8" s="33"/>
      <c r="Q8" s="37"/>
    </row>
    <row r="9" spans="1:18" ht="19.5" thickBot="1" x14ac:dyDescent="0.35">
      <c r="A9" s="38"/>
      <c r="B9" s="39" t="s">
        <v>201</v>
      </c>
      <c r="C9" s="149"/>
      <c r="D9" s="330"/>
      <c r="E9" s="199"/>
      <c r="F9" s="254"/>
      <c r="G9" s="42"/>
      <c r="H9" s="42"/>
      <c r="I9" s="309"/>
      <c r="J9" s="344"/>
      <c r="K9" s="331"/>
      <c r="L9" s="329"/>
      <c r="M9" s="330"/>
      <c r="N9" s="329"/>
      <c r="O9" s="331"/>
      <c r="P9" s="329"/>
      <c r="Q9" s="331"/>
    </row>
    <row r="10" spans="1:18" ht="18.95" customHeight="1" x14ac:dyDescent="0.25">
      <c r="A10" s="30" t="s">
        <v>40</v>
      </c>
      <c r="B10" s="318" t="s">
        <v>41</v>
      </c>
      <c r="C10" s="45"/>
      <c r="D10" s="32">
        <f>SUM(D12+D13+D14+D15+D18+D19+D20+D21+D22)</f>
        <v>1134</v>
      </c>
      <c r="E10" s="45">
        <f>SUM(E12+E13+E14+E15+E18+E19+E20+E21+E22)</f>
        <v>378</v>
      </c>
      <c r="F10" s="33">
        <f>SUM(F12+F13+F14+F15+F18+F19+F20+F21+F22)</f>
        <v>756</v>
      </c>
      <c r="G10" s="87">
        <f>G13+G14+G15+G18+G19+G20+G21+G22</f>
        <v>628</v>
      </c>
      <c r="H10" s="87">
        <v>128</v>
      </c>
      <c r="I10" s="32"/>
      <c r="J10" s="36">
        <f>J12+J13+J14+J18+J19+J20+J21+J22+J15</f>
        <v>176</v>
      </c>
      <c r="K10" s="37">
        <f>K12+K13+K14+K18+K19+K20+K22+K15+K21</f>
        <v>220</v>
      </c>
      <c r="L10" s="33">
        <f>L13+L14+L18+L20+L22+L12+L19+L21+L15</f>
        <v>160</v>
      </c>
      <c r="M10" s="32">
        <f>M12+M13+M19+M21+M22+M20+M14+M18</f>
        <v>200</v>
      </c>
      <c r="N10" s="33"/>
      <c r="O10" s="37"/>
      <c r="P10" s="33"/>
      <c r="Q10" s="37"/>
      <c r="R10" s="49"/>
    </row>
    <row r="11" spans="1:18" ht="18.95" customHeight="1" thickBot="1" x14ac:dyDescent="0.3">
      <c r="A11" s="50"/>
      <c r="B11" s="51" t="s">
        <v>42</v>
      </c>
      <c r="C11" s="117"/>
      <c r="D11" s="52"/>
      <c r="E11" s="53"/>
      <c r="F11" s="54"/>
      <c r="G11" s="55"/>
      <c r="H11" s="55"/>
      <c r="I11" s="56"/>
      <c r="J11" s="57"/>
      <c r="K11" s="58"/>
      <c r="L11" s="54"/>
      <c r="M11" s="52"/>
      <c r="N11" s="59"/>
      <c r="O11" s="60"/>
      <c r="P11" s="59"/>
      <c r="Q11" s="60"/>
    </row>
    <row r="12" spans="1:18" ht="23.1" customHeight="1" x14ac:dyDescent="0.25">
      <c r="A12" s="61" t="s">
        <v>43</v>
      </c>
      <c r="B12" s="95" t="s">
        <v>44</v>
      </c>
      <c r="C12" s="63" t="s">
        <v>45</v>
      </c>
      <c r="D12" s="64">
        <f t="shared" ref="D12:D23" si="1">SUM(E12:F12)</f>
        <v>178</v>
      </c>
      <c r="E12" s="65">
        <v>50</v>
      </c>
      <c r="F12" s="256">
        <f>J12+K12+L12+M12</f>
        <v>128</v>
      </c>
      <c r="G12" s="257"/>
      <c r="H12" s="257">
        <f>F12</f>
        <v>128</v>
      </c>
      <c r="I12" s="258"/>
      <c r="J12" s="256">
        <v>16</v>
      </c>
      <c r="K12" s="259">
        <v>40</v>
      </c>
      <c r="L12" s="256">
        <v>32</v>
      </c>
      <c r="M12" s="258">
        <v>40</v>
      </c>
      <c r="N12" s="66"/>
      <c r="O12" s="67"/>
      <c r="P12" s="66"/>
      <c r="Q12" s="67"/>
    </row>
    <row r="13" spans="1:18" ht="23.1" customHeight="1" x14ac:dyDescent="0.25">
      <c r="A13" s="68" t="s">
        <v>46</v>
      </c>
      <c r="B13" s="95" t="s">
        <v>202</v>
      </c>
      <c r="C13" s="69" t="s">
        <v>47</v>
      </c>
      <c r="D13" s="70">
        <f t="shared" si="1"/>
        <v>52</v>
      </c>
      <c r="E13" s="71">
        <v>12</v>
      </c>
      <c r="F13" s="72">
        <f>J13+K13+L13+M13</f>
        <v>40</v>
      </c>
      <c r="G13" s="73">
        <f>F13</f>
        <v>40</v>
      </c>
      <c r="H13" s="73"/>
      <c r="I13" s="62"/>
      <c r="J13" s="72"/>
      <c r="K13" s="74"/>
      <c r="L13" s="72"/>
      <c r="M13" s="62">
        <v>40</v>
      </c>
      <c r="N13" s="72"/>
      <c r="O13" s="74"/>
      <c r="P13" s="72"/>
      <c r="Q13" s="74"/>
    </row>
    <row r="14" spans="1:18" ht="23.1" customHeight="1" x14ac:dyDescent="0.25">
      <c r="A14" s="75" t="s">
        <v>48</v>
      </c>
      <c r="B14" s="95" t="s">
        <v>49</v>
      </c>
      <c r="C14" s="76" t="s">
        <v>50</v>
      </c>
      <c r="D14" s="70">
        <f t="shared" si="1"/>
        <v>86</v>
      </c>
      <c r="E14" s="71">
        <v>18</v>
      </c>
      <c r="F14" s="72">
        <f>J14+K14+L14+M14</f>
        <v>68</v>
      </c>
      <c r="G14" s="73">
        <f>F14</f>
        <v>68</v>
      </c>
      <c r="H14" s="73"/>
      <c r="I14" s="62"/>
      <c r="J14" s="72">
        <v>16</v>
      </c>
      <c r="K14" s="74">
        <v>20</v>
      </c>
      <c r="L14" s="72">
        <v>32</v>
      </c>
      <c r="M14" s="62"/>
      <c r="N14" s="72"/>
      <c r="O14" s="74"/>
      <c r="P14" s="72"/>
      <c r="Q14" s="74"/>
    </row>
    <row r="15" spans="1:18" ht="23.1" customHeight="1" x14ac:dyDescent="0.25">
      <c r="A15" s="75" t="s">
        <v>51</v>
      </c>
      <c r="B15" s="95" t="s">
        <v>52</v>
      </c>
      <c r="C15" s="69" t="s">
        <v>53</v>
      </c>
      <c r="D15" s="70">
        <f t="shared" si="1"/>
        <v>108</v>
      </c>
      <c r="E15" s="71">
        <v>36</v>
      </c>
      <c r="F15" s="260">
        <f>J15+K15+L15</f>
        <v>72</v>
      </c>
      <c r="G15" s="261">
        <f>F15</f>
        <v>72</v>
      </c>
      <c r="H15" s="261"/>
      <c r="I15" s="262"/>
      <c r="J15" s="260">
        <v>32</v>
      </c>
      <c r="K15" s="263">
        <v>40</v>
      </c>
      <c r="L15" s="260"/>
      <c r="M15" s="262"/>
      <c r="N15" s="72"/>
      <c r="O15" s="74"/>
      <c r="P15" s="72"/>
      <c r="Q15" s="74"/>
    </row>
    <row r="16" spans="1:18" ht="23.1" customHeight="1" x14ac:dyDescent="0.25">
      <c r="A16" s="75"/>
      <c r="B16" s="95" t="s">
        <v>54</v>
      </c>
      <c r="C16" s="69" t="s">
        <v>53</v>
      </c>
      <c r="D16" s="70">
        <f t="shared" si="1"/>
        <v>54</v>
      </c>
      <c r="E16" s="71">
        <v>18</v>
      </c>
      <c r="F16" s="260">
        <v>36</v>
      </c>
      <c r="G16" s="261">
        <v>36</v>
      </c>
      <c r="H16" s="261"/>
      <c r="I16" s="262"/>
      <c r="J16" s="260">
        <v>16</v>
      </c>
      <c r="K16" s="263">
        <v>20</v>
      </c>
      <c r="L16" s="260"/>
      <c r="M16" s="262"/>
      <c r="N16" s="72"/>
      <c r="O16" s="74"/>
      <c r="P16" s="72"/>
      <c r="Q16" s="74"/>
    </row>
    <row r="17" spans="1:18" ht="23.1" customHeight="1" x14ac:dyDescent="0.25">
      <c r="A17" s="75"/>
      <c r="B17" s="95" t="s">
        <v>55</v>
      </c>
      <c r="C17" s="69" t="s">
        <v>56</v>
      </c>
      <c r="D17" s="70">
        <f t="shared" si="1"/>
        <v>54</v>
      </c>
      <c r="E17" s="71">
        <v>18</v>
      </c>
      <c r="F17" s="260">
        <v>36</v>
      </c>
      <c r="G17" s="261">
        <v>36</v>
      </c>
      <c r="H17" s="261"/>
      <c r="I17" s="262"/>
      <c r="J17" s="260">
        <v>16</v>
      </c>
      <c r="K17" s="263">
        <v>20</v>
      </c>
      <c r="L17" s="260"/>
      <c r="M17" s="262"/>
      <c r="N17" s="72"/>
      <c r="O17" s="74"/>
      <c r="P17" s="72"/>
      <c r="Q17" s="74"/>
    </row>
    <row r="18" spans="1:18" ht="23.1" customHeight="1" x14ac:dyDescent="0.25">
      <c r="A18" s="75" t="s">
        <v>57</v>
      </c>
      <c r="B18" s="95" t="s">
        <v>58</v>
      </c>
      <c r="C18" s="69" t="s">
        <v>59</v>
      </c>
      <c r="D18" s="70">
        <f t="shared" si="1"/>
        <v>46</v>
      </c>
      <c r="E18" s="71">
        <v>10</v>
      </c>
      <c r="F18" s="260">
        <f>J18+K18+L18+M18</f>
        <v>36</v>
      </c>
      <c r="G18" s="261">
        <f>F18</f>
        <v>36</v>
      </c>
      <c r="H18" s="261"/>
      <c r="I18" s="262"/>
      <c r="J18" s="260"/>
      <c r="K18" s="263"/>
      <c r="L18" s="260">
        <v>16</v>
      </c>
      <c r="M18" s="262">
        <v>20</v>
      </c>
      <c r="N18" s="72"/>
      <c r="O18" s="74"/>
      <c r="P18" s="72"/>
      <c r="Q18" s="74"/>
    </row>
    <row r="19" spans="1:18" ht="23.1" customHeight="1" x14ac:dyDescent="0.25">
      <c r="A19" s="68" t="s">
        <v>60</v>
      </c>
      <c r="B19" s="95" t="s">
        <v>61</v>
      </c>
      <c r="C19" s="69" t="s">
        <v>62</v>
      </c>
      <c r="D19" s="70">
        <f t="shared" si="1"/>
        <v>288</v>
      </c>
      <c r="E19" s="71">
        <v>144</v>
      </c>
      <c r="F19" s="260">
        <f>J19+K19+L19+M19</f>
        <v>144</v>
      </c>
      <c r="G19" s="261">
        <f>F19</f>
        <v>144</v>
      </c>
      <c r="H19" s="261"/>
      <c r="I19" s="262"/>
      <c r="J19" s="260">
        <v>32</v>
      </c>
      <c r="K19" s="263">
        <v>40</v>
      </c>
      <c r="L19" s="260">
        <v>32</v>
      </c>
      <c r="M19" s="262">
        <v>40</v>
      </c>
      <c r="N19" s="72"/>
      <c r="O19" s="74"/>
      <c r="P19" s="72"/>
      <c r="Q19" s="74"/>
    </row>
    <row r="20" spans="1:18" ht="23.1" customHeight="1" x14ac:dyDescent="0.25">
      <c r="A20" s="77" t="s">
        <v>63</v>
      </c>
      <c r="B20" s="345" t="s">
        <v>64</v>
      </c>
      <c r="C20" s="69" t="s">
        <v>65</v>
      </c>
      <c r="D20" s="70">
        <f t="shared" si="1"/>
        <v>98</v>
      </c>
      <c r="E20" s="71">
        <v>28</v>
      </c>
      <c r="F20" s="260">
        <f>J20+K20+L20+M20</f>
        <v>70</v>
      </c>
      <c r="G20" s="261">
        <f>F20</f>
        <v>70</v>
      </c>
      <c r="H20" s="261"/>
      <c r="I20" s="262"/>
      <c r="J20" s="260">
        <v>32</v>
      </c>
      <c r="K20" s="263">
        <v>38</v>
      </c>
      <c r="L20" s="260"/>
      <c r="M20" s="262"/>
      <c r="N20" s="72"/>
      <c r="O20" s="74"/>
      <c r="P20" s="72"/>
      <c r="Q20" s="74"/>
    </row>
    <row r="21" spans="1:18" ht="23.1" customHeight="1" x14ac:dyDescent="0.25">
      <c r="A21" s="68" t="s">
        <v>66</v>
      </c>
      <c r="B21" s="92" t="s">
        <v>67</v>
      </c>
      <c r="C21" s="69" t="s">
        <v>68</v>
      </c>
      <c r="D21" s="70">
        <f t="shared" si="1"/>
        <v>108</v>
      </c>
      <c r="E21" s="71">
        <v>36</v>
      </c>
      <c r="F21" s="260">
        <f>J21+K21+L21+M21</f>
        <v>72</v>
      </c>
      <c r="G21" s="261">
        <f>F21</f>
        <v>72</v>
      </c>
      <c r="H21" s="261"/>
      <c r="I21" s="262"/>
      <c r="J21" s="260">
        <v>16</v>
      </c>
      <c r="K21" s="263">
        <v>20</v>
      </c>
      <c r="L21" s="260">
        <v>16</v>
      </c>
      <c r="M21" s="262">
        <v>20</v>
      </c>
      <c r="N21" s="72"/>
      <c r="O21" s="74"/>
      <c r="P21" s="72"/>
      <c r="Q21" s="74"/>
    </row>
    <row r="22" spans="1:18" ht="23.1" customHeight="1" thickBot="1" x14ac:dyDescent="0.3">
      <c r="A22" s="79" t="s">
        <v>69</v>
      </c>
      <c r="B22" s="121" t="s">
        <v>70</v>
      </c>
      <c r="C22" s="80" t="s">
        <v>71</v>
      </c>
      <c r="D22" s="81">
        <f t="shared" si="1"/>
        <v>170</v>
      </c>
      <c r="E22" s="82">
        <v>44</v>
      </c>
      <c r="F22" s="264">
        <f>J22+K22+L22+M22</f>
        <v>126</v>
      </c>
      <c r="G22" s="265">
        <f>F22</f>
        <v>126</v>
      </c>
      <c r="H22" s="265"/>
      <c r="I22" s="266"/>
      <c r="J22" s="83">
        <v>32</v>
      </c>
      <c r="K22" s="84">
        <v>22</v>
      </c>
      <c r="L22" s="83">
        <v>32</v>
      </c>
      <c r="M22" s="103">
        <v>40</v>
      </c>
      <c r="N22" s="83"/>
      <c r="O22" s="84"/>
      <c r="P22" s="83"/>
      <c r="Q22" s="84"/>
    </row>
    <row r="23" spans="1:18" ht="18.95" customHeight="1" x14ac:dyDescent="0.25">
      <c r="A23" s="30" t="s">
        <v>72</v>
      </c>
      <c r="B23" s="85" t="s">
        <v>73</v>
      </c>
      <c r="C23" s="147"/>
      <c r="D23" s="32">
        <f t="shared" si="1"/>
        <v>972</v>
      </c>
      <c r="E23" s="115">
        <f>SUM(E25:E28)</f>
        <v>324</v>
      </c>
      <c r="F23" s="33">
        <f>F25+F26+F27+F28</f>
        <v>648</v>
      </c>
      <c r="G23" s="87">
        <f>G25+G26+G27+G28</f>
        <v>648</v>
      </c>
      <c r="H23" s="87"/>
      <c r="I23" s="32"/>
      <c r="J23" s="33">
        <f>J25+J26+J27+J28</f>
        <v>160</v>
      </c>
      <c r="K23" s="37">
        <f>K25+K26+K27+K28</f>
        <v>200</v>
      </c>
      <c r="L23" s="33">
        <f>L25+L26+L28</f>
        <v>80</v>
      </c>
      <c r="M23" s="32">
        <f>M28+M25</f>
        <v>100</v>
      </c>
      <c r="N23" s="33">
        <f>N28</f>
        <v>48</v>
      </c>
      <c r="O23" s="37">
        <f>O28</f>
        <v>60</v>
      </c>
      <c r="P23" s="33"/>
      <c r="Q23" s="37"/>
      <c r="R23" s="49"/>
    </row>
    <row r="24" spans="1:18" s="91" customFormat="1" ht="18.95" customHeight="1" thickBot="1" x14ac:dyDescent="0.35">
      <c r="A24" s="88"/>
      <c r="B24" s="89" t="s">
        <v>74</v>
      </c>
      <c r="C24" s="117"/>
      <c r="D24" s="56"/>
      <c r="E24" s="53"/>
      <c r="F24" s="267"/>
      <c r="G24" s="55"/>
      <c r="H24" s="55"/>
      <c r="I24" s="56"/>
      <c r="J24" s="59"/>
      <c r="K24" s="60"/>
      <c r="L24" s="59"/>
      <c r="M24" s="56"/>
      <c r="N24" s="59"/>
      <c r="O24" s="60"/>
      <c r="P24" s="59"/>
      <c r="Q24" s="60"/>
    </row>
    <row r="25" spans="1:18" ht="18.95" customHeight="1" x14ac:dyDescent="0.25">
      <c r="A25" s="61" t="s">
        <v>75</v>
      </c>
      <c r="B25" s="92" t="s">
        <v>76</v>
      </c>
      <c r="C25" s="69" t="s">
        <v>77</v>
      </c>
      <c r="D25" s="78">
        <f t="shared" ref="D25:D30" si="2">SUM(E25:F25)</f>
        <v>216</v>
      </c>
      <c r="E25" s="92">
        <v>72</v>
      </c>
      <c r="F25" s="66">
        <f>J25+K25+L25+M25</f>
        <v>144</v>
      </c>
      <c r="G25" s="94">
        <f t="shared" ref="G25:G30" si="3">F25</f>
        <v>144</v>
      </c>
      <c r="H25" s="94"/>
      <c r="I25" s="78"/>
      <c r="J25" s="66">
        <v>32</v>
      </c>
      <c r="K25" s="67">
        <v>40</v>
      </c>
      <c r="L25" s="66">
        <v>32</v>
      </c>
      <c r="M25" s="78">
        <v>40</v>
      </c>
      <c r="N25" s="66"/>
      <c r="O25" s="67"/>
      <c r="P25" s="66"/>
      <c r="Q25" s="67"/>
    </row>
    <row r="26" spans="1:18" ht="18.95" customHeight="1" x14ac:dyDescent="0.25">
      <c r="A26" s="68" t="s">
        <v>78</v>
      </c>
      <c r="B26" s="95" t="s">
        <v>79</v>
      </c>
      <c r="C26" s="69" t="s">
        <v>65</v>
      </c>
      <c r="D26" s="62">
        <f t="shared" si="2"/>
        <v>216</v>
      </c>
      <c r="E26" s="95">
        <v>72</v>
      </c>
      <c r="F26" s="72">
        <f>SUM(G26:I26)</f>
        <v>144</v>
      </c>
      <c r="G26" s="73">
        <f>SUM(J26:K26)</f>
        <v>144</v>
      </c>
      <c r="H26" s="73"/>
      <c r="I26" s="62"/>
      <c r="J26" s="66">
        <v>64</v>
      </c>
      <c r="K26" s="67">
        <v>80</v>
      </c>
      <c r="L26" s="66"/>
      <c r="M26" s="62"/>
      <c r="N26" s="72"/>
      <c r="O26" s="74"/>
      <c r="P26" s="72"/>
      <c r="Q26" s="74"/>
    </row>
    <row r="27" spans="1:18" ht="18.95" customHeight="1" x14ac:dyDescent="0.25">
      <c r="A27" s="75" t="s">
        <v>80</v>
      </c>
      <c r="B27" s="95" t="s">
        <v>81</v>
      </c>
      <c r="C27" s="69" t="s">
        <v>82</v>
      </c>
      <c r="D27" s="62">
        <f t="shared" si="2"/>
        <v>54</v>
      </c>
      <c r="E27" s="95">
        <v>18</v>
      </c>
      <c r="F27" s="72">
        <f>J27+K27</f>
        <v>36</v>
      </c>
      <c r="G27" s="73">
        <f t="shared" si="3"/>
        <v>36</v>
      </c>
      <c r="H27" s="73"/>
      <c r="I27" s="62"/>
      <c r="J27" s="72">
        <v>16</v>
      </c>
      <c r="K27" s="74">
        <v>20</v>
      </c>
      <c r="L27" s="72"/>
      <c r="M27" s="62"/>
      <c r="N27" s="72"/>
      <c r="O27" s="74"/>
      <c r="P27" s="72"/>
      <c r="Q27" s="74"/>
    </row>
    <row r="28" spans="1:18" ht="18.95" customHeight="1" x14ac:dyDescent="0.25">
      <c r="A28" s="77" t="s">
        <v>83</v>
      </c>
      <c r="B28" s="269" t="s">
        <v>84</v>
      </c>
      <c r="C28" s="97" t="s">
        <v>85</v>
      </c>
      <c r="D28" s="270">
        <f t="shared" si="2"/>
        <v>486</v>
      </c>
      <c r="E28" s="271">
        <v>162</v>
      </c>
      <c r="F28" s="83">
        <f>J28+K28+L28+M28+N28+O28</f>
        <v>324</v>
      </c>
      <c r="G28" s="102">
        <f t="shared" si="3"/>
        <v>324</v>
      </c>
      <c r="H28" s="102"/>
      <c r="I28" s="103"/>
      <c r="J28" s="83">
        <f>J29</f>
        <v>48</v>
      </c>
      <c r="K28" s="84">
        <f>K29</f>
        <v>60</v>
      </c>
      <c r="L28" s="83">
        <f>L29</f>
        <v>48</v>
      </c>
      <c r="M28" s="103">
        <f>M30</f>
        <v>60</v>
      </c>
      <c r="N28" s="83">
        <f>N30</f>
        <v>48</v>
      </c>
      <c r="O28" s="84">
        <f>O30</f>
        <v>60</v>
      </c>
      <c r="P28" s="83"/>
      <c r="Q28" s="272"/>
    </row>
    <row r="29" spans="1:18" ht="18.95" customHeight="1" x14ac:dyDescent="0.3">
      <c r="A29" s="273" t="s">
        <v>86</v>
      </c>
      <c r="B29" s="274" t="s">
        <v>87</v>
      </c>
      <c r="C29" s="98" t="s">
        <v>88</v>
      </c>
      <c r="D29" s="253">
        <f t="shared" si="2"/>
        <v>234</v>
      </c>
      <c r="E29" s="274">
        <v>78</v>
      </c>
      <c r="F29" s="275">
        <f>J29+K29+L29</f>
        <v>156</v>
      </c>
      <c r="G29" s="276">
        <f t="shared" si="3"/>
        <v>156</v>
      </c>
      <c r="H29" s="277"/>
      <c r="I29" s="278"/>
      <c r="J29" s="275">
        <v>48</v>
      </c>
      <c r="K29" s="279">
        <v>60</v>
      </c>
      <c r="L29" s="275">
        <v>48</v>
      </c>
      <c r="M29" s="279"/>
      <c r="N29" s="275"/>
      <c r="O29" s="279"/>
      <c r="P29" s="280"/>
      <c r="Q29" s="40"/>
    </row>
    <row r="30" spans="1:18" ht="18.95" customHeight="1" thickBot="1" x14ac:dyDescent="0.35">
      <c r="A30" s="281" t="s">
        <v>89</v>
      </c>
      <c r="B30" s="106" t="s">
        <v>90</v>
      </c>
      <c r="C30" s="107" t="s">
        <v>88</v>
      </c>
      <c r="D30" s="112">
        <f t="shared" si="2"/>
        <v>252</v>
      </c>
      <c r="E30" s="106">
        <v>84</v>
      </c>
      <c r="F30" s="109">
        <f>M30+N30+O30</f>
        <v>168</v>
      </c>
      <c r="G30" s="110">
        <f t="shared" si="3"/>
        <v>168</v>
      </c>
      <c r="H30" s="94"/>
      <c r="I30" s="78"/>
      <c r="J30" s="109"/>
      <c r="K30" s="111"/>
      <c r="L30" s="109"/>
      <c r="M30" s="112">
        <v>60</v>
      </c>
      <c r="N30" s="109">
        <v>48</v>
      </c>
      <c r="O30" s="111">
        <v>60</v>
      </c>
      <c r="P30" s="66"/>
      <c r="Q30" s="67"/>
    </row>
    <row r="31" spans="1:18" ht="18.95" customHeight="1" thickBot="1" x14ac:dyDescent="0.3">
      <c r="A31" s="236"/>
      <c r="B31" s="346" t="s">
        <v>203</v>
      </c>
      <c r="C31" s="322"/>
      <c r="D31" s="24">
        <f t="shared" ref="D31:Q31" si="4">SUM(D32+D86+D97)</f>
        <v>5616</v>
      </c>
      <c r="E31" s="127">
        <f t="shared" si="4"/>
        <v>1872</v>
      </c>
      <c r="F31" s="25">
        <f t="shared" si="4"/>
        <v>3744</v>
      </c>
      <c r="G31" s="27">
        <f t="shared" si="4"/>
        <v>860</v>
      </c>
      <c r="H31" s="251">
        <f t="shared" si="4"/>
        <v>898</v>
      </c>
      <c r="I31" s="24">
        <f t="shared" si="4"/>
        <v>1986</v>
      </c>
      <c r="J31" s="25">
        <f t="shared" si="4"/>
        <v>240</v>
      </c>
      <c r="K31" s="28">
        <f t="shared" si="4"/>
        <v>300</v>
      </c>
      <c r="L31" s="25">
        <f t="shared" si="4"/>
        <v>340</v>
      </c>
      <c r="M31" s="24">
        <f t="shared" si="4"/>
        <v>413</v>
      </c>
      <c r="N31" s="25">
        <f t="shared" si="4"/>
        <v>528</v>
      </c>
      <c r="O31" s="28">
        <f t="shared" si="4"/>
        <v>660</v>
      </c>
      <c r="P31" s="25">
        <f t="shared" si="4"/>
        <v>578</v>
      </c>
      <c r="Q31" s="28">
        <f t="shared" si="4"/>
        <v>685</v>
      </c>
      <c r="R31" s="114"/>
    </row>
    <row r="32" spans="1:18" ht="18.95" customHeight="1" thickBot="1" x14ac:dyDescent="0.3">
      <c r="A32" s="113"/>
      <c r="B32" s="287" t="s">
        <v>91</v>
      </c>
      <c r="C32" s="117"/>
      <c r="D32" s="52">
        <f>SUM(E32:F32)</f>
        <v>3726</v>
      </c>
      <c r="E32" s="116">
        <f t="shared" ref="E32:Q32" si="5">E33+E41</f>
        <v>1242</v>
      </c>
      <c r="F32" s="54">
        <f t="shared" si="5"/>
        <v>2484</v>
      </c>
      <c r="G32" s="282">
        <f t="shared" si="5"/>
        <v>774</v>
      </c>
      <c r="H32" s="282">
        <f t="shared" si="5"/>
        <v>896</v>
      </c>
      <c r="I32" s="52">
        <f t="shared" si="5"/>
        <v>814</v>
      </c>
      <c r="J32" s="54">
        <f t="shared" si="5"/>
        <v>176</v>
      </c>
      <c r="K32" s="58">
        <f t="shared" si="5"/>
        <v>240</v>
      </c>
      <c r="L32" s="54">
        <f t="shared" si="5"/>
        <v>264</v>
      </c>
      <c r="M32" s="52">
        <f t="shared" si="5"/>
        <v>269</v>
      </c>
      <c r="N32" s="54">
        <f t="shared" si="5"/>
        <v>374</v>
      </c>
      <c r="O32" s="58">
        <f t="shared" si="5"/>
        <v>420</v>
      </c>
      <c r="P32" s="54">
        <f t="shared" si="5"/>
        <v>434</v>
      </c>
      <c r="Q32" s="58">
        <f t="shared" si="5"/>
        <v>307</v>
      </c>
      <c r="R32" s="49"/>
    </row>
    <row r="33" spans="1:18" ht="18.95" customHeight="1" x14ac:dyDescent="0.25">
      <c r="A33" s="30" t="s">
        <v>92</v>
      </c>
      <c r="B33" s="115" t="s">
        <v>93</v>
      </c>
      <c r="C33" s="46"/>
      <c r="D33" s="32">
        <f>SUM(E33:F33)</f>
        <v>530</v>
      </c>
      <c r="E33" s="115">
        <f>SUM(E35:E39)</f>
        <v>176</v>
      </c>
      <c r="F33" s="33">
        <f>SUM(F35:F39)</f>
        <v>354</v>
      </c>
      <c r="G33" s="87">
        <f>G35+G36+G37+G39</f>
        <v>248</v>
      </c>
      <c r="H33" s="87">
        <f>H38</f>
        <v>106</v>
      </c>
      <c r="I33" s="32"/>
      <c r="J33" s="33"/>
      <c r="K33" s="37"/>
      <c r="L33" s="33">
        <f>L37+L36</f>
        <v>48</v>
      </c>
      <c r="M33" s="32">
        <f>M36+M37</f>
        <v>48</v>
      </c>
      <c r="N33" s="33">
        <f>N36+N37+N38+N39+N35</f>
        <v>112</v>
      </c>
      <c r="O33" s="37">
        <f>O37+O38+O39+O35</f>
        <v>80</v>
      </c>
      <c r="P33" s="33">
        <f>P35+P38+P39</f>
        <v>66</v>
      </c>
      <c r="Q33" s="37"/>
    </row>
    <row r="34" spans="1:18" s="3" customFormat="1" ht="18.95" customHeight="1" thickBot="1" x14ac:dyDescent="0.3">
      <c r="A34" s="88"/>
      <c r="B34" s="116" t="s">
        <v>94</v>
      </c>
      <c r="C34" s="117"/>
      <c r="D34" s="56"/>
      <c r="E34" s="53"/>
      <c r="F34" s="59"/>
      <c r="G34" s="55"/>
      <c r="H34" s="55"/>
      <c r="I34" s="56"/>
      <c r="J34" s="59"/>
      <c r="K34" s="60"/>
      <c r="L34" s="59"/>
      <c r="M34" s="56"/>
      <c r="N34" s="59"/>
      <c r="O34" s="60"/>
      <c r="P34" s="59"/>
      <c r="Q34" s="60"/>
    </row>
    <row r="35" spans="1:18" s="120" customFormat="1" ht="18.95" customHeight="1" x14ac:dyDescent="0.25">
      <c r="A35" s="118" t="s">
        <v>95</v>
      </c>
      <c r="B35" s="92" t="s">
        <v>96</v>
      </c>
      <c r="C35" s="63" t="s">
        <v>97</v>
      </c>
      <c r="D35" s="78">
        <f>SUM(E35:F35)</f>
        <v>58</v>
      </c>
      <c r="E35" s="93">
        <v>10</v>
      </c>
      <c r="F35" s="66">
        <f>P35+Q35+N35+O35</f>
        <v>48</v>
      </c>
      <c r="G35" s="94">
        <v>48</v>
      </c>
      <c r="H35" s="94"/>
      <c r="I35" s="78"/>
      <c r="J35" s="66"/>
      <c r="K35" s="67"/>
      <c r="L35" s="66"/>
      <c r="M35" s="78"/>
      <c r="N35" s="66">
        <v>48</v>
      </c>
      <c r="O35" s="67"/>
      <c r="P35" s="66"/>
      <c r="Q35" s="67"/>
    </row>
    <row r="36" spans="1:18" s="120" customFormat="1" ht="18.95" customHeight="1" x14ac:dyDescent="0.25">
      <c r="A36" s="119" t="s">
        <v>98</v>
      </c>
      <c r="B36" s="95" t="s">
        <v>79</v>
      </c>
      <c r="C36" s="69" t="s">
        <v>99</v>
      </c>
      <c r="D36" s="62">
        <f>SUM(E36:F36)</f>
        <v>58</v>
      </c>
      <c r="E36" s="96">
        <v>10</v>
      </c>
      <c r="F36" s="72">
        <f>M36+N36+L36</f>
        <v>48</v>
      </c>
      <c r="G36" s="73">
        <v>48</v>
      </c>
      <c r="H36" s="73"/>
      <c r="I36" s="62"/>
      <c r="J36" s="72"/>
      <c r="K36" s="74"/>
      <c r="L36" s="72">
        <v>48</v>
      </c>
      <c r="M36" s="62"/>
      <c r="N36" s="72"/>
      <c r="O36" s="74"/>
      <c r="P36" s="72"/>
      <c r="Q36" s="74"/>
    </row>
    <row r="37" spans="1:18" s="120" customFormat="1" ht="18.95" customHeight="1" x14ac:dyDescent="0.25">
      <c r="A37" s="119" t="s">
        <v>100</v>
      </c>
      <c r="B37" s="95" t="s">
        <v>101</v>
      </c>
      <c r="C37" s="69" t="s">
        <v>102</v>
      </c>
      <c r="D37" s="62">
        <f>SUM(E37:F37)</f>
        <v>58</v>
      </c>
      <c r="E37" s="96">
        <v>10</v>
      </c>
      <c r="F37" s="72">
        <f>L37+M37</f>
        <v>48</v>
      </c>
      <c r="G37" s="73">
        <v>48</v>
      </c>
      <c r="H37" s="73"/>
      <c r="I37" s="62"/>
      <c r="J37" s="72"/>
      <c r="K37" s="74"/>
      <c r="L37" s="72"/>
      <c r="M37" s="62">
        <v>48</v>
      </c>
      <c r="N37" s="72"/>
      <c r="O37" s="74"/>
      <c r="P37" s="72"/>
      <c r="Q37" s="74"/>
    </row>
    <row r="38" spans="1:18" s="120" customFormat="1" ht="18.95" customHeight="1" x14ac:dyDescent="0.25">
      <c r="A38" s="119" t="s">
        <v>103</v>
      </c>
      <c r="B38" s="95" t="s">
        <v>44</v>
      </c>
      <c r="C38" s="69" t="s">
        <v>104</v>
      </c>
      <c r="D38" s="62">
        <f>SUM(E38:F38)</f>
        <v>148</v>
      </c>
      <c r="E38" s="96">
        <v>42</v>
      </c>
      <c r="F38" s="72">
        <f>N38+O38+P38+Q38</f>
        <v>106</v>
      </c>
      <c r="G38" s="73"/>
      <c r="H38" s="73">
        <f>F38</f>
        <v>106</v>
      </c>
      <c r="I38" s="62"/>
      <c r="J38" s="72"/>
      <c r="K38" s="74"/>
      <c r="L38" s="72"/>
      <c r="M38" s="62"/>
      <c r="N38" s="72">
        <v>32</v>
      </c>
      <c r="O38" s="74">
        <v>40</v>
      </c>
      <c r="P38" s="72">
        <v>34</v>
      </c>
      <c r="Q38" s="74"/>
    </row>
    <row r="39" spans="1:18" s="124" customFormat="1" ht="18.95" customHeight="1" thickBot="1" x14ac:dyDescent="0.3">
      <c r="A39" s="119" t="s">
        <v>105</v>
      </c>
      <c r="B39" s="95" t="s">
        <v>61</v>
      </c>
      <c r="C39" s="69" t="s">
        <v>241</v>
      </c>
      <c r="D39" s="62">
        <f>SUM(E39:F39)</f>
        <v>208</v>
      </c>
      <c r="E39" s="96">
        <v>104</v>
      </c>
      <c r="F39" s="72">
        <f>N39+O39+P39+Q39</f>
        <v>104</v>
      </c>
      <c r="G39" s="73">
        <v>104</v>
      </c>
      <c r="H39" s="73"/>
      <c r="I39" s="62"/>
      <c r="J39" s="72"/>
      <c r="K39" s="74"/>
      <c r="L39" s="72"/>
      <c r="M39" s="62"/>
      <c r="N39" s="72">
        <v>32</v>
      </c>
      <c r="O39" s="74">
        <v>40</v>
      </c>
      <c r="P39" s="72">
        <v>32</v>
      </c>
      <c r="Q39" s="283"/>
    </row>
    <row r="40" spans="1:18" s="124" customFormat="1" ht="18.95" customHeight="1" thickBot="1" x14ac:dyDescent="0.25">
      <c r="A40" s="284"/>
      <c r="B40" s="284">
        <v>2</v>
      </c>
      <c r="C40" s="227">
        <v>3</v>
      </c>
      <c r="D40" s="240">
        <v>6</v>
      </c>
      <c r="E40" s="284">
        <v>7</v>
      </c>
      <c r="F40" s="232">
        <v>8</v>
      </c>
      <c r="G40" s="285">
        <v>9</v>
      </c>
      <c r="H40" s="285">
        <v>10</v>
      </c>
      <c r="I40" s="240">
        <v>11</v>
      </c>
      <c r="J40" s="286">
        <v>12</v>
      </c>
      <c r="K40" s="239">
        <v>13</v>
      </c>
      <c r="L40" s="232">
        <v>14</v>
      </c>
      <c r="M40" s="240">
        <v>15</v>
      </c>
      <c r="N40" s="232">
        <v>16</v>
      </c>
      <c r="O40" s="239">
        <v>17</v>
      </c>
      <c r="P40" s="232">
        <v>18</v>
      </c>
      <c r="Q40" s="239">
        <v>19</v>
      </c>
    </row>
    <row r="41" spans="1:18" s="126" customFormat="1" ht="18.75" thickBot="1" x14ac:dyDescent="0.3">
      <c r="A41" s="128" t="s">
        <v>110</v>
      </c>
      <c r="B41" s="127" t="s">
        <v>111</v>
      </c>
      <c r="C41" s="174"/>
      <c r="D41" s="323">
        <f t="shared" ref="D41:Q41" si="6">SUM(D42+D52)</f>
        <v>3196</v>
      </c>
      <c r="E41" s="174">
        <f t="shared" si="6"/>
        <v>1066</v>
      </c>
      <c r="F41" s="25">
        <f t="shared" si="6"/>
        <v>2130</v>
      </c>
      <c r="G41" s="251">
        <f t="shared" si="6"/>
        <v>526</v>
      </c>
      <c r="H41" s="251">
        <f t="shared" si="6"/>
        <v>790</v>
      </c>
      <c r="I41" s="24">
        <f t="shared" si="6"/>
        <v>814</v>
      </c>
      <c r="J41" s="25">
        <f t="shared" si="6"/>
        <v>176</v>
      </c>
      <c r="K41" s="28">
        <f t="shared" si="6"/>
        <v>240</v>
      </c>
      <c r="L41" s="25">
        <f t="shared" si="6"/>
        <v>216</v>
      </c>
      <c r="M41" s="24">
        <f t="shared" si="6"/>
        <v>221</v>
      </c>
      <c r="N41" s="25">
        <f t="shared" si="6"/>
        <v>262</v>
      </c>
      <c r="O41" s="28">
        <f t="shared" si="6"/>
        <v>340</v>
      </c>
      <c r="P41" s="25">
        <f t="shared" si="6"/>
        <v>368</v>
      </c>
      <c r="Q41" s="28">
        <f t="shared" si="6"/>
        <v>307</v>
      </c>
    </row>
    <row r="42" spans="1:18" ht="21.6" customHeight="1" thickBot="1" x14ac:dyDescent="0.3">
      <c r="A42" s="50" t="s">
        <v>112</v>
      </c>
      <c r="B42" s="287" t="s">
        <v>113</v>
      </c>
      <c r="C42" s="117"/>
      <c r="D42" s="288">
        <f>SUM(E42:F42)</f>
        <v>1222</v>
      </c>
      <c r="E42" s="117">
        <f>SUM(E43+E46+E47+E48+E49+E50+E51)</f>
        <v>408</v>
      </c>
      <c r="F42" s="54">
        <f>SUM(F43+F46+F47+F48+F49+F50+F51)</f>
        <v>814</v>
      </c>
      <c r="G42" s="282">
        <f>SUM(G43+G46+G47+G48+G49+G50+G51)</f>
        <v>244</v>
      </c>
      <c r="H42" s="282">
        <f>SUM(H43+H46+H47+H48+H49+H50+H51)</f>
        <v>570</v>
      </c>
      <c r="I42" s="52"/>
      <c r="J42" s="54">
        <f>J46+J47</f>
        <v>64</v>
      </c>
      <c r="K42" s="58">
        <f>K46+K47</f>
        <v>80</v>
      </c>
      <c r="L42" s="54">
        <f>L46+L48+L50</f>
        <v>66</v>
      </c>
      <c r="M42" s="52">
        <f>M46+M48+M50</f>
        <v>80</v>
      </c>
      <c r="N42" s="54">
        <f>SUM(N46:N51)</f>
        <v>96</v>
      </c>
      <c r="O42" s="58">
        <f>SUM(O46:O51)</f>
        <v>120</v>
      </c>
      <c r="P42" s="54">
        <f>P43+P46+P48+P49+P51</f>
        <v>176</v>
      </c>
      <c r="Q42" s="58">
        <f>Q43+Q49+Q51</f>
        <v>132</v>
      </c>
      <c r="R42" s="129"/>
    </row>
    <row r="43" spans="1:18" s="91" customFormat="1" ht="18.75" thickBot="1" x14ac:dyDescent="0.3">
      <c r="A43" s="130" t="s">
        <v>114</v>
      </c>
      <c r="B43" s="196" t="s">
        <v>115</v>
      </c>
      <c r="C43" s="132" t="s">
        <v>116</v>
      </c>
      <c r="D43" s="131">
        <f t="shared" ref="D43:D51" si="7">SUM(E43:F43)</f>
        <v>157</v>
      </c>
      <c r="E43" s="133">
        <v>53</v>
      </c>
      <c r="F43" s="134">
        <f>SUM(J43:Q43)</f>
        <v>104</v>
      </c>
      <c r="G43" s="135">
        <f>G44+G45</f>
        <v>104</v>
      </c>
      <c r="H43" s="135"/>
      <c r="I43" s="136"/>
      <c r="J43" s="134"/>
      <c r="K43" s="136"/>
      <c r="L43" s="134"/>
      <c r="M43" s="131"/>
      <c r="N43" s="134"/>
      <c r="O43" s="136"/>
      <c r="P43" s="134">
        <f>P44+P45</f>
        <v>48</v>
      </c>
      <c r="Q43" s="136">
        <f>Q45+Q44</f>
        <v>56</v>
      </c>
    </row>
    <row r="44" spans="1:18" ht="18.75" x14ac:dyDescent="0.3">
      <c r="A44" s="289" t="s">
        <v>204</v>
      </c>
      <c r="B44" s="137" t="s">
        <v>118</v>
      </c>
      <c r="C44" s="138" t="s">
        <v>119</v>
      </c>
      <c r="D44" s="112">
        <f t="shared" si="7"/>
        <v>76</v>
      </c>
      <c r="E44" s="108">
        <v>26</v>
      </c>
      <c r="F44" s="109">
        <f>P44+Q44</f>
        <v>50</v>
      </c>
      <c r="G44" s="94">
        <f>F44</f>
        <v>50</v>
      </c>
      <c r="H44" s="94"/>
      <c r="I44" s="78"/>
      <c r="J44" s="66"/>
      <c r="K44" s="67"/>
      <c r="L44" s="66"/>
      <c r="M44" s="78"/>
      <c r="N44" s="66"/>
      <c r="O44" s="67"/>
      <c r="P44" s="109">
        <v>32</v>
      </c>
      <c r="Q44" s="111">
        <v>18</v>
      </c>
    </row>
    <row r="45" spans="1:18" s="3" customFormat="1" ht="18.75" x14ac:dyDescent="0.3">
      <c r="A45" s="290" t="s">
        <v>117</v>
      </c>
      <c r="B45" s="139" t="s">
        <v>120</v>
      </c>
      <c r="C45" s="140" t="s">
        <v>119</v>
      </c>
      <c r="D45" s="291">
        <f t="shared" si="7"/>
        <v>81</v>
      </c>
      <c r="E45" s="141">
        <v>27</v>
      </c>
      <c r="F45" s="72">
        <f>Q45+P45</f>
        <v>54</v>
      </c>
      <c r="G45" s="73">
        <f>F45</f>
        <v>54</v>
      </c>
      <c r="H45" s="73"/>
      <c r="I45" s="62"/>
      <c r="J45" s="72"/>
      <c r="K45" s="74"/>
      <c r="L45" s="72"/>
      <c r="M45" s="62"/>
      <c r="N45" s="72"/>
      <c r="O45" s="74"/>
      <c r="P45" s="142">
        <v>16</v>
      </c>
      <c r="Q45" s="143">
        <v>38</v>
      </c>
    </row>
    <row r="46" spans="1:18" ht="18" x14ac:dyDescent="0.25">
      <c r="A46" s="75" t="s">
        <v>205</v>
      </c>
      <c r="B46" s="95" t="s">
        <v>121</v>
      </c>
      <c r="C46" s="69" t="s">
        <v>206</v>
      </c>
      <c r="D46" s="62">
        <f t="shared" si="7"/>
        <v>372</v>
      </c>
      <c r="E46" s="96">
        <v>124</v>
      </c>
      <c r="F46" s="72">
        <f>J46+K46+L46+M46+N46+O46+P46</f>
        <v>248</v>
      </c>
      <c r="G46" s="73"/>
      <c r="H46" s="73">
        <f>F46</f>
        <v>248</v>
      </c>
      <c r="I46" s="62"/>
      <c r="J46" s="72">
        <v>32</v>
      </c>
      <c r="K46" s="74">
        <v>40</v>
      </c>
      <c r="L46" s="72">
        <v>32</v>
      </c>
      <c r="M46" s="62">
        <v>40</v>
      </c>
      <c r="N46" s="72">
        <v>32</v>
      </c>
      <c r="O46" s="74">
        <v>40</v>
      </c>
      <c r="P46" s="72">
        <v>32</v>
      </c>
      <c r="Q46" s="74"/>
    </row>
    <row r="47" spans="1:18" ht="18" x14ac:dyDescent="0.25">
      <c r="A47" s="75" t="s">
        <v>207</v>
      </c>
      <c r="B47" s="95" t="s">
        <v>122</v>
      </c>
      <c r="C47" s="69" t="s">
        <v>123</v>
      </c>
      <c r="D47" s="62">
        <f t="shared" si="7"/>
        <v>108</v>
      </c>
      <c r="E47" s="96">
        <v>36</v>
      </c>
      <c r="F47" s="72">
        <f>J47+K47</f>
        <v>72</v>
      </c>
      <c r="G47" s="73"/>
      <c r="H47" s="73">
        <f>F47</f>
        <v>72</v>
      </c>
      <c r="I47" s="62"/>
      <c r="J47" s="72">
        <v>32</v>
      </c>
      <c r="K47" s="74">
        <v>40</v>
      </c>
      <c r="L47" s="72"/>
      <c r="M47" s="62"/>
      <c r="N47" s="72"/>
      <c r="O47" s="74"/>
      <c r="P47" s="72"/>
      <c r="Q47" s="74"/>
    </row>
    <row r="48" spans="1:18" ht="18" x14ac:dyDescent="0.25">
      <c r="A48" s="75" t="s">
        <v>208</v>
      </c>
      <c r="B48" s="95" t="s">
        <v>124</v>
      </c>
      <c r="C48" s="69" t="s">
        <v>209</v>
      </c>
      <c r="D48" s="62">
        <f t="shared" si="7"/>
        <v>267</v>
      </c>
      <c r="E48" s="96">
        <v>89</v>
      </c>
      <c r="F48" s="72">
        <f>L48+M48+N48+O48+P48</f>
        <v>178</v>
      </c>
      <c r="G48" s="73"/>
      <c r="H48" s="73">
        <f>L48+M48+N48+O48+P48</f>
        <v>178</v>
      </c>
      <c r="I48" s="62"/>
      <c r="J48" s="72"/>
      <c r="K48" s="74"/>
      <c r="L48" s="72">
        <v>34</v>
      </c>
      <c r="M48" s="62">
        <v>40</v>
      </c>
      <c r="N48" s="72">
        <v>32</v>
      </c>
      <c r="O48" s="74">
        <v>40</v>
      </c>
      <c r="P48" s="72">
        <v>32</v>
      </c>
      <c r="Q48" s="74"/>
    </row>
    <row r="49" spans="1:21" ht="18" x14ac:dyDescent="0.25">
      <c r="A49" s="75" t="s">
        <v>210</v>
      </c>
      <c r="B49" s="144" t="s">
        <v>125</v>
      </c>
      <c r="C49" s="69" t="s">
        <v>211</v>
      </c>
      <c r="D49" s="62">
        <f t="shared" si="7"/>
        <v>108</v>
      </c>
      <c r="E49" s="96">
        <v>36</v>
      </c>
      <c r="F49" s="72">
        <f>P49+Q49+N49+O49</f>
        <v>72</v>
      </c>
      <c r="G49" s="73"/>
      <c r="H49" s="73">
        <f>F49</f>
        <v>72</v>
      </c>
      <c r="I49" s="62"/>
      <c r="J49" s="72"/>
      <c r="K49" s="74"/>
      <c r="L49" s="72"/>
      <c r="M49" s="62"/>
      <c r="N49" s="72"/>
      <c r="O49" s="74"/>
      <c r="P49" s="72">
        <v>32</v>
      </c>
      <c r="Q49" s="74">
        <v>40</v>
      </c>
    </row>
    <row r="50" spans="1:21" ht="18" x14ac:dyDescent="0.25">
      <c r="A50" s="75" t="s">
        <v>212</v>
      </c>
      <c r="B50" s="95" t="s">
        <v>127</v>
      </c>
      <c r="C50" s="69" t="s">
        <v>128</v>
      </c>
      <c r="D50" s="62">
        <f t="shared" si="7"/>
        <v>108</v>
      </c>
      <c r="E50" s="96">
        <v>36</v>
      </c>
      <c r="F50" s="72">
        <f>L50+M50+N50+O50</f>
        <v>72</v>
      </c>
      <c r="G50" s="73">
        <f>F50</f>
        <v>72</v>
      </c>
      <c r="H50" s="73"/>
      <c r="I50" s="62"/>
      <c r="J50" s="72"/>
      <c r="K50" s="74"/>
      <c r="L50" s="72"/>
      <c r="M50" s="62"/>
      <c r="N50" s="72">
        <v>32</v>
      </c>
      <c r="O50" s="74">
        <v>40</v>
      </c>
      <c r="P50" s="72"/>
      <c r="Q50" s="74"/>
    </row>
    <row r="51" spans="1:21" ht="18.75" thickBot="1" x14ac:dyDescent="0.3">
      <c r="A51" s="75" t="s">
        <v>213</v>
      </c>
      <c r="B51" s="95" t="s">
        <v>129</v>
      </c>
      <c r="C51" s="69" t="s">
        <v>126</v>
      </c>
      <c r="D51" s="62">
        <f t="shared" si="7"/>
        <v>102</v>
      </c>
      <c r="E51" s="96">
        <v>34</v>
      </c>
      <c r="F51" s="72">
        <f>N51+O51+P51+Q51</f>
        <v>68</v>
      </c>
      <c r="G51" s="73">
        <f>F51</f>
        <v>68</v>
      </c>
      <c r="H51" s="73"/>
      <c r="I51" s="62"/>
      <c r="J51" s="72"/>
      <c r="K51" s="74"/>
      <c r="L51" s="72"/>
      <c r="M51" s="62"/>
      <c r="N51" s="72"/>
      <c r="O51" s="74"/>
      <c r="P51" s="72">
        <v>32</v>
      </c>
      <c r="Q51" s="74">
        <v>36</v>
      </c>
    </row>
    <row r="52" spans="1:21" ht="21.6" customHeight="1" thickBot="1" x14ac:dyDescent="0.3">
      <c r="A52" s="128" t="s">
        <v>130</v>
      </c>
      <c r="B52" s="146" t="s">
        <v>131</v>
      </c>
      <c r="C52" s="174"/>
      <c r="D52" s="128">
        <f t="shared" ref="D52:Q52" si="8">SUM(D54+D70)</f>
        <v>1974</v>
      </c>
      <c r="E52" s="128">
        <f t="shared" si="8"/>
        <v>658</v>
      </c>
      <c r="F52" s="25">
        <f t="shared" si="8"/>
        <v>1316</v>
      </c>
      <c r="G52" s="251">
        <f t="shared" si="8"/>
        <v>282</v>
      </c>
      <c r="H52" s="251">
        <f t="shared" si="8"/>
        <v>220</v>
      </c>
      <c r="I52" s="24">
        <f t="shared" si="8"/>
        <v>814</v>
      </c>
      <c r="J52" s="25">
        <f t="shared" si="8"/>
        <v>112</v>
      </c>
      <c r="K52" s="28">
        <f t="shared" si="8"/>
        <v>160</v>
      </c>
      <c r="L52" s="25">
        <f t="shared" si="8"/>
        <v>150</v>
      </c>
      <c r="M52" s="24">
        <f t="shared" si="8"/>
        <v>141</v>
      </c>
      <c r="N52" s="25">
        <f t="shared" si="8"/>
        <v>166</v>
      </c>
      <c r="O52" s="28">
        <f t="shared" si="8"/>
        <v>220</v>
      </c>
      <c r="P52" s="25">
        <f t="shared" si="8"/>
        <v>192</v>
      </c>
      <c r="Q52" s="28">
        <f t="shared" si="8"/>
        <v>175</v>
      </c>
    </row>
    <row r="53" spans="1:21" ht="21.6" customHeight="1" thickBot="1" x14ac:dyDescent="0.3">
      <c r="A53" s="128" t="s">
        <v>132</v>
      </c>
      <c r="B53" s="127" t="s">
        <v>133</v>
      </c>
      <c r="C53" s="23"/>
      <c r="D53" s="28"/>
      <c r="E53" s="21"/>
      <c r="F53" s="28"/>
      <c r="G53" s="26"/>
      <c r="H53" s="295"/>
      <c r="I53" s="295"/>
      <c r="J53" s="28"/>
      <c r="K53" s="28"/>
      <c r="L53" s="28"/>
      <c r="M53" s="28"/>
      <c r="N53" s="28"/>
      <c r="O53" s="28"/>
      <c r="P53" s="28"/>
      <c r="Q53" s="28"/>
    </row>
    <row r="54" spans="1:21" ht="21.6" customHeight="1" thickBot="1" x14ac:dyDescent="0.3">
      <c r="A54" s="347"/>
      <c r="B54" s="148" t="s">
        <v>134</v>
      </c>
      <c r="C54" s="252"/>
      <c r="D54" s="30">
        <f>SUM(E54:F54)</f>
        <v>1347</v>
      </c>
      <c r="E54" s="30">
        <f>SUM(E55+E56+E59+E63+E64)</f>
        <v>449</v>
      </c>
      <c r="F54" s="33">
        <f>F55+F56+F59+F63+F64</f>
        <v>898</v>
      </c>
      <c r="G54" s="87">
        <f t="shared" ref="G54:Q54" si="9">SUM(G55+G56+G59+G63+G64)</f>
        <v>104</v>
      </c>
      <c r="H54" s="87">
        <f t="shared" si="9"/>
        <v>118</v>
      </c>
      <c r="I54" s="32">
        <f t="shared" si="9"/>
        <v>676</v>
      </c>
      <c r="J54" s="33">
        <f t="shared" si="9"/>
        <v>112</v>
      </c>
      <c r="K54" s="37">
        <f t="shared" si="9"/>
        <v>160</v>
      </c>
      <c r="L54" s="33">
        <f t="shared" si="9"/>
        <v>112</v>
      </c>
      <c r="M54" s="32">
        <f t="shared" si="9"/>
        <v>141</v>
      </c>
      <c r="N54" s="33">
        <f t="shared" si="9"/>
        <v>70</v>
      </c>
      <c r="O54" s="37">
        <f t="shared" si="9"/>
        <v>100</v>
      </c>
      <c r="P54" s="33">
        <f t="shared" si="9"/>
        <v>96</v>
      </c>
      <c r="Q54" s="37">
        <f t="shared" si="9"/>
        <v>107</v>
      </c>
    </row>
    <row r="55" spans="1:21" s="91" customFormat="1" ht="18.75" thickBot="1" x14ac:dyDescent="0.3">
      <c r="A55" s="130" t="s">
        <v>135</v>
      </c>
      <c r="B55" s="151" t="s">
        <v>214</v>
      </c>
      <c r="C55" s="348" t="s">
        <v>242</v>
      </c>
      <c r="D55" s="133">
        <f>SUM(E55:F55)</f>
        <v>698</v>
      </c>
      <c r="E55" s="133">
        <v>233</v>
      </c>
      <c r="F55" s="134">
        <f>SUM(J55:Q55)</f>
        <v>465</v>
      </c>
      <c r="G55" s="135"/>
      <c r="H55" s="135"/>
      <c r="I55" s="131">
        <f>SUM(J55:Q55)</f>
        <v>465</v>
      </c>
      <c r="J55" s="134">
        <v>64</v>
      </c>
      <c r="K55" s="136">
        <v>80</v>
      </c>
      <c r="L55" s="134">
        <v>48</v>
      </c>
      <c r="M55" s="131">
        <v>60</v>
      </c>
      <c r="N55" s="134">
        <v>48</v>
      </c>
      <c r="O55" s="136">
        <v>60</v>
      </c>
      <c r="P55" s="134">
        <v>48</v>
      </c>
      <c r="Q55" s="136">
        <v>57</v>
      </c>
    </row>
    <row r="56" spans="1:21" s="124" customFormat="1" ht="18" x14ac:dyDescent="0.25">
      <c r="A56" s="319" t="s">
        <v>136</v>
      </c>
      <c r="B56" s="349" t="s">
        <v>243</v>
      </c>
      <c r="C56" s="69" t="s">
        <v>244</v>
      </c>
      <c r="D56" s="96">
        <f>D57+D58</f>
        <v>94</v>
      </c>
      <c r="E56" s="96">
        <f>SUM(E57:E58)</f>
        <v>31</v>
      </c>
      <c r="F56" s="72">
        <f>F57+F58</f>
        <v>63</v>
      </c>
      <c r="G56" s="73"/>
      <c r="H56" s="73">
        <f>SUM(H57:H58)</f>
        <v>36</v>
      </c>
      <c r="I56" s="62">
        <f>SUM(I57:I58)</f>
        <v>27</v>
      </c>
      <c r="J56" s="72"/>
      <c r="K56" s="74"/>
      <c r="L56" s="72"/>
      <c r="M56" s="62">
        <f>SUM(M57:M58)</f>
        <v>21</v>
      </c>
      <c r="N56" s="72">
        <f>SUM(N57:N58)</f>
        <v>6</v>
      </c>
      <c r="O56" s="74"/>
      <c r="P56" s="72">
        <f>SUM(P57:P58)</f>
        <v>16</v>
      </c>
      <c r="Q56" s="74">
        <f>SUM(Q57:Q58)</f>
        <v>20</v>
      </c>
    </row>
    <row r="57" spans="1:21" s="124" customFormat="1" ht="18.75" x14ac:dyDescent="0.3">
      <c r="A57" s="289" t="s">
        <v>245</v>
      </c>
      <c r="B57" s="350" t="s">
        <v>246</v>
      </c>
      <c r="C57" s="154" t="s">
        <v>247</v>
      </c>
      <c r="D57" s="99">
        <f>SUM(E57:F57)</f>
        <v>40</v>
      </c>
      <c r="E57" s="99">
        <v>13</v>
      </c>
      <c r="F57" s="100">
        <f>SUM(J57:Q57)</f>
        <v>27</v>
      </c>
      <c r="G57" s="102"/>
      <c r="H57" s="101"/>
      <c r="I57" s="105">
        <v>27</v>
      </c>
      <c r="J57" s="83"/>
      <c r="K57" s="84"/>
      <c r="L57" s="83"/>
      <c r="M57" s="105">
        <v>21</v>
      </c>
      <c r="N57" s="100">
        <v>6</v>
      </c>
      <c r="O57" s="104"/>
      <c r="P57" s="100"/>
      <c r="Q57" s="104"/>
    </row>
    <row r="58" spans="1:21" ht="18.75" x14ac:dyDescent="0.3">
      <c r="A58" s="290" t="s">
        <v>248</v>
      </c>
      <c r="B58" s="342" t="s">
        <v>249</v>
      </c>
      <c r="C58" s="107" t="s">
        <v>250</v>
      </c>
      <c r="D58" s="108">
        <f>SUM(E58:F58)</f>
        <v>54</v>
      </c>
      <c r="E58" s="108">
        <v>18</v>
      </c>
      <c r="F58" s="109">
        <f>P58+Q58+O58</f>
        <v>36</v>
      </c>
      <c r="G58" s="94"/>
      <c r="H58" s="110">
        <f>P58+Q58</f>
        <v>36</v>
      </c>
      <c r="I58" s="112"/>
      <c r="J58" s="66"/>
      <c r="K58" s="67"/>
      <c r="L58" s="66"/>
      <c r="M58" s="78"/>
      <c r="N58" s="109"/>
      <c r="O58" s="111"/>
      <c r="P58" s="109">
        <v>16</v>
      </c>
      <c r="Q58" s="111">
        <v>20</v>
      </c>
    </row>
    <row r="59" spans="1:21" ht="18" x14ac:dyDescent="0.25">
      <c r="A59" s="231" t="s">
        <v>138</v>
      </c>
      <c r="B59" s="153" t="s">
        <v>251</v>
      </c>
      <c r="C59" s="351" t="s">
        <v>252</v>
      </c>
      <c r="D59" s="145">
        <f>SUM(E59:F59)</f>
        <v>186</v>
      </c>
      <c r="E59" s="145">
        <v>62</v>
      </c>
      <c r="F59" s="83">
        <f>SUM(J59:Q59)</f>
        <v>124</v>
      </c>
      <c r="G59" s="102">
        <v>104</v>
      </c>
      <c r="H59" s="102"/>
      <c r="I59" s="103">
        <f>SUM(I61:I62)</f>
        <v>20</v>
      </c>
      <c r="J59" s="83">
        <f>SUM(J61:J62)</f>
        <v>32</v>
      </c>
      <c r="K59" s="84">
        <f>SUM(K61:K62)</f>
        <v>40</v>
      </c>
      <c r="L59" s="83">
        <f>SUM(L61:L62)</f>
        <v>32</v>
      </c>
      <c r="M59" s="103">
        <f>SUM(M61:M62)</f>
        <v>20</v>
      </c>
      <c r="N59" s="83"/>
      <c r="O59" s="84"/>
      <c r="P59" s="83"/>
      <c r="Q59" s="84"/>
    </row>
    <row r="60" spans="1:21" ht="18" x14ac:dyDescent="0.25">
      <c r="A60" s="155"/>
      <c r="B60" s="41" t="s">
        <v>253</v>
      </c>
      <c r="C60" s="352"/>
      <c r="D60" s="149"/>
      <c r="E60" s="93"/>
      <c r="F60" s="122"/>
      <c r="G60" s="94"/>
      <c r="H60" s="94"/>
      <c r="I60" s="67"/>
      <c r="J60" s="66"/>
      <c r="K60" s="67"/>
      <c r="L60" s="66"/>
      <c r="M60" s="67"/>
      <c r="N60" s="66"/>
      <c r="O60" s="67"/>
      <c r="P60" s="122"/>
      <c r="Q60" s="67"/>
    </row>
    <row r="61" spans="1:21" ht="18.75" x14ac:dyDescent="0.3">
      <c r="A61" s="289" t="s">
        <v>139</v>
      </c>
      <c r="B61" s="153" t="s">
        <v>254</v>
      </c>
      <c r="C61" s="353" t="s">
        <v>255</v>
      </c>
      <c r="D61" s="99">
        <f>SUM(E61:F61)</f>
        <v>156</v>
      </c>
      <c r="E61" s="99">
        <v>52</v>
      </c>
      <c r="F61" s="100">
        <f>J61+K61+L61+M61</f>
        <v>104</v>
      </c>
      <c r="G61" s="101">
        <f>J61+K61+L61</f>
        <v>104</v>
      </c>
      <c r="H61" s="101"/>
      <c r="I61" s="105"/>
      <c r="J61" s="100">
        <v>32</v>
      </c>
      <c r="K61" s="104">
        <v>40</v>
      </c>
      <c r="L61" s="100">
        <v>32</v>
      </c>
      <c r="M61" s="105"/>
      <c r="N61" s="83"/>
      <c r="O61" s="84"/>
      <c r="P61" s="83"/>
      <c r="Q61" s="84"/>
    </row>
    <row r="62" spans="1:21" s="356" customFormat="1" ht="18.75" x14ac:dyDescent="0.3">
      <c r="A62" s="290" t="s">
        <v>140</v>
      </c>
      <c r="B62" s="354" t="s">
        <v>253</v>
      </c>
      <c r="C62" s="355" t="s">
        <v>256</v>
      </c>
      <c r="D62" s="108">
        <f>SUM(E62:F62)</f>
        <v>40</v>
      </c>
      <c r="E62" s="108">
        <v>20</v>
      </c>
      <c r="F62" s="109">
        <f>J62+K62+L62+M62+P62+N62</f>
        <v>20</v>
      </c>
      <c r="G62" s="110"/>
      <c r="H62" s="110"/>
      <c r="I62" s="112">
        <f>K62+L62+M62</f>
        <v>20</v>
      </c>
      <c r="J62" s="109"/>
      <c r="K62" s="111"/>
      <c r="L62" s="109"/>
      <c r="M62" s="112">
        <v>20</v>
      </c>
      <c r="N62" s="66"/>
      <c r="O62" s="67"/>
      <c r="P62" s="66"/>
      <c r="Q62" s="67"/>
      <c r="U62" s="357"/>
    </row>
    <row r="63" spans="1:21" ht="18" x14ac:dyDescent="0.25">
      <c r="A63" s="319" t="s">
        <v>141</v>
      </c>
      <c r="B63" s="349" t="s">
        <v>142</v>
      </c>
      <c r="C63" s="69" t="s">
        <v>257</v>
      </c>
      <c r="D63" s="96">
        <f>SUM(E63:F63)</f>
        <v>162</v>
      </c>
      <c r="E63" s="96">
        <v>54</v>
      </c>
      <c r="F63" s="72">
        <f>SUM(J63:Q63)</f>
        <v>108</v>
      </c>
      <c r="G63" s="73"/>
      <c r="H63" s="73"/>
      <c r="I63" s="62">
        <f>J63+K63+L63+M63+N63+O63+P63</f>
        <v>108</v>
      </c>
      <c r="J63" s="72">
        <v>16</v>
      </c>
      <c r="K63" s="74">
        <v>20</v>
      </c>
      <c r="L63" s="72">
        <v>16</v>
      </c>
      <c r="M63" s="62">
        <v>20</v>
      </c>
      <c r="N63" s="72">
        <v>16</v>
      </c>
      <c r="O63" s="74">
        <v>20</v>
      </c>
      <c r="P63" s="72"/>
      <c r="Q63" s="74"/>
    </row>
    <row r="64" spans="1:21" s="3" customFormat="1" ht="18" x14ac:dyDescent="0.25">
      <c r="A64" s="319" t="s">
        <v>143</v>
      </c>
      <c r="B64" s="156" t="s">
        <v>258</v>
      </c>
      <c r="C64" s="93" t="s">
        <v>259</v>
      </c>
      <c r="D64" s="93">
        <f>SUM(E64:F64)</f>
        <v>207</v>
      </c>
      <c r="E64" s="96">
        <f>SUM(E65:E68)</f>
        <v>69</v>
      </c>
      <c r="F64" s="66">
        <f>SUM(J64:Q64)</f>
        <v>138</v>
      </c>
      <c r="G64" s="94"/>
      <c r="H64" s="94">
        <v>82</v>
      </c>
      <c r="I64" s="78">
        <f>I68</f>
        <v>56</v>
      </c>
      <c r="J64" s="66"/>
      <c r="K64" s="67">
        <v>20</v>
      </c>
      <c r="L64" s="66">
        <v>16</v>
      </c>
      <c r="M64" s="78">
        <f>M68</f>
        <v>20</v>
      </c>
      <c r="N64" s="66"/>
      <c r="O64" s="67">
        <v>20</v>
      </c>
      <c r="P64" s="66">
        <v>32</v>
      </c>
      <c r="Q64" s="67">
        <f>Q66+Q68</f>
        <v>30</v>
      </c>
    </row>
    <row r="65" spans="1:25" s="124" customFormat="1" ht="18" x14ac:dyDescent="0.25">
      <c r="A65" s="157"/>
      <c r="B65" s="294" t="s">
        <v>260</v>
      </c>
      <c r="C65" s="149"/>
      <c r="D65" s="149"/>
      <c r="E65" s="149"/>
      <c r="F65" s="122"/>
      <c r="G65" s="43"/>
      <c r="H65" s="43"/>
      <c r="I65" s="44"/>
      <c r="J65" s="122"/>
      <c r="K65" s="40"/>
      <c r="L65" s="122"/>
      <c r="M65" s="44"/>
      <c r="N65" s="122"/>
      <c r="O65" s="40"/>
      <c r="P65" s="122"/>
      <c r="Q65" s="40"/>
    </row>
    <row r="66" spans="1:25" ht="18.75" x14ac:dyDescent="0.3">
      <c r="A66" s="289" t="s">
        <v>144</v>
      </c>
      <c r="B66" s="294" t="s">
        <v>261</v>
      </c>
      <c r="C66" s="358" t="s">
        <v>262</v>
      </c>
      <c r="D66" s="159">
        <f>SUM(E66:F66)</f>
        <v>93</v>
      </c>
      <c r="E66" s="159">
        <v>31</v>
      </c>
      <c r="F66" s="160">
        <f>P66+Q66</f>
        <v>62</v>
      </c>
      <c r="G66" s="161"/>
      <c r="H66" s="161">
        <v>62</v>
      </c>
      <c r="I66" s="253"/>
      <c r="J66" s="122"/>
      <c r="K66" s="40"/>
      <c r="L66" s="122"/>
      <c r="M66" s="44"/>
      <c r="N66" s="122"/>
      <c r="O66" s="40"/>
      <c r="P66" s="160">
        <v>32</v>
      </c>
      <c r="Q66" s="162">
        <v>30</v>
      </c>
    </row>
    <row r="67" spans="1:25" s="3" customFormat="1" ht="18.75" x14ac:dyDescent="0.3">
      <c r="A67" s="289" t="s">
        <v>145</v>
      </c>
      <c r="B67" s="305" t="s">
        <v>146</v>
      </c>
      <c r="C67" s="98" t="s">
        <v>263</v>
      </c>
      <c r="D67" s="159">
        <f>SUM(E67:F67)</f>
        <v>30</v>
      </c>
      <c r="E67" s="159">
        <v>10</v>
      </c>
      <c r="F67" s="160">
        <f>M67+P67+Q67+O67</f>
        <v>20</v>
      </c>
      <c r="G67" s="161"/>
      <c r="H67" s="161">
        <v>20</v>
      </c>
      <c r="I67" s="253"/>
      <c r="J67" s="160"/>
      <c r="K67" s="162"/>
      <c r="L67" s="160"/>
      <c r="M67" s="253"/>
      <c r="N67" s="160"/>
      <c r="O67" s="162">
        <v>20</v>
      </c>
      <c r="P67" s="160"/>
      <c r="Q67" s="162"/>
    </row>
    <row r="68" spans="1:25" s="3" customFormat="1" ht="19.5" thickBot="1" x14ac:dyDescent="0.35">
      <c r="A68" s="290" t="s">
        <v>264</v>
      </c>
      <c r="B68" s="164" t="s">
        <v>265</v>
      </c>
      <c r="C68" s="107" t="s">
        <v>230</v>
      </c>
      <c r="D68" s="108">
        <f>SUM(E68:F68)</f>
        <v>84</v>
      </c>
      <c r="E68" s="108">
        <v>28</v>
      </c>
      <c r="F68" s="109">
        <f>SUM(J68:Q68)</f>
        <v>56</v>
      </c>
      <c r="G68" s="110"/>
      <c r="H68" s="110"/>
      <c r="I68" s="112">
        <f>SUM(J68:Q68)</f>
        <v>56</v>
      </c>
      <c r="J68" s="109"/>
      <c r="K68" s="111">
        <v>20</v>
      </c>
      <c r="L68" s="109">
        <v>16</v>
      </c>
      <c r="M68" s="112">
        <v>20</v>
      </c>
      <c r="N68" s="109"/>
      <c r="O68" s="111"/>
      <c r="P68" s="109"/>
      <c r="Q68" s="111"/>
      <c r="U68" s="92"/>
    </row>
    <row r="69" spans="1:25" s="124" customFormat="1" ht="21" thickBot="1" x14ac:dyDescent="0.35">
      <c r="A69" s="128" t="s">
        <v>160</v>
      </c>
      <c r="B69" s="127" t="s">
        <v>161</v>
      </c>
      <c r="C69" s="23"/>
      <c r="D69" s="128"/>
      <c r="E69" s="128"/>
      <c r="F69" s="128"/>
      <c r="G69" s="128"/>
      <c r="H69" s="128"/>
      <c r="I69" s="128"/>
      <c r="J69" s="25"/>
      <c r="K69" s="28"/>
      <c r="L69" s="128"/>
      <c r="M69" s="128"/>
      <c r="N69" s="128"/>
      <c r="O69" s="128"/>
      <c r="P69" s="128"/>
      <c r="Q69" s="128"/>
      <c r="R69" s="359"/>
      <c r="U69" s="169"/>
      <c r="V69" s="360"/>
      <c r="W69" s="169"/>
      <c r="X69" s="169"/>
      <c r="Y69" s="169"/>
    </row>
    <row r="70" spans="1:25" s="124" customFormat="1" ht="21" thickBot="1" x14ac:dyDescent="0.35">
      <c r="A70" s="347"/>
      <c r="B70" s="148" t="s">
        <v>134</v>
      </c>
      <c r="C70" s="324"/>
      <c r="D70" s="30">
        <f t="shared" ref="D70:I70" si="10">D71+D80</f>
        <v>627</v>
      </c>
      <c r="E70" s="30">
        <f t="shared" si="10"/>
        <v>209</v>
      </c>
      <c r="F70" s="30">
        <f t="shared" si="10"/>
        <v>418</v>
      </c>
      <c r="G70" s="30">
        <f t="shared" si="10"/>
        <v>178</v>
      </c>
      <c r="H70" s="30">
        <f t="shared" si="10"/>
        <v>102</v>
      </c>
      <c r="I70" s="30">
        <f t="shared" si="10"/>
        <v>138</v>
      </c>
      <c r="J70" s="33"/>
      <c r="K70" s="37"/>
      <c r="L70" s="33">
        <f>L71+L80</f>
        <v>38</v>
      </c>
      <c r="M70" s="32"/>
      <c r="N70" s="33">
        <f>N71+N80</f>
        <v>96</v>
      </c>
      <c r="O70" s="33">
        <f>O71+O80</f>
        <v>120</v>
      </c>
      <c r="P70" s="33">
        <f>P71+P80</f>
        <v>96</v>
      </c>
      <c r="Q70" s="33">
        <f>Q71+Q80</f>
        <v>68</v>
      </c>
      <c r="R70" s="359"/>
      <c r="U70" s="169"/>
      <c r="V70" s="169"/>
      <c r="W70" s="169"/>
      <c r="X70" s="169"/>
      <c r="Y70" s="169"/>
    </row>
    <row r="71" spans="1:25" ht="18" x14ac:dyDescent="0.25">
      <c r="A71" s="226" t="s">
        <v>162</v>
      </c>
      <c r="B71" s="147" t="s">
        <v>163</v>
      </c>
      <c r="C71" s="296" t="s">
        <v>266</v>
      </c>
      <c r="D71" s="147">
        <f>SUM(E71:F71)</f>
        <v>375</v>
      </c>
      <c r="E71" s="147">
        <f>SUM(E73:E79)</f>
        <v>125</v>
      </c>
      <c r="F71" s="47">
        <f>SUM(F73:F79)</f>
        <v>250</v>
      </c>
      <c r="G71" s="34">
        <f>SUM(G73:G79)</f>
        <v>178</v>
      </c>
      <c r="H71" s="34">
        <f>SUM(H73:H79)</f>
        <v>0</v>
      </c>
      <c r="I71" s="35">
        <f>SUM(I73:I79)</f>
        <v>72</v>
      </c>
      <c r="J71" s="47"/>
      <c r="K71" s="48"/>
      <c r="L71" s="47">
        <f>SUM(L73:L79)</f>
        <v>38</v>
      </c>
      <c r="M71" s="35"/>
      <c r="N71" s="47">
        <f>SUM(N73:N79)</f>
        <v>48</v>
      </c>
      <c r="O71" s="48">
        <f>SUM(O73:O79)</f>
        <v>60</v>
      </c>
      <c r="P71" s="47">
        <f>SUM(P73:P79)</f>
        <v>64</v>
      </c>
      <c r="Q71" s="48">
        <f>SUM(Q73:Q79)</f>
        <v>40</v>
      </c>
      <c r="R71" s="175"/>
    </row>
    <row r="72" spans="1:25" ht="18" x14ac:dyDescent="0.25">
      <c r="A72" s="155"/>
      <c r="B72" s="93" t="s">
        <v>164</v>
      </c>
      <c r="C72" s="326" t="s">
        <v>267</v>
      </c>
      <c r="D72" s="93"/>
      <c r="E72" s="93"/>
      <c r="F72" s="66"/>
      <c r="G72" s="94"/>
      <c r="H72" s="94"/>
      <c r="I72" s="78"/>
      <c r="J72" s="66"/>
      <c r="K72" s="67"/>
      <c r="L72" s="66"/>
      <c r="M72" s="78"/>
      <c r="N72" s="66"/>
      <c r="O72" s="67"/>
      <c r="P72" s="66"/>
      <c r="Q72" s="67"/>
      <c r="R72" s="175"/>
    </row>
    <row r="73" spans="1:25" ht="22.9" customHeight="1" x14ac:dyDescent="0.25">
      <c r="A73" s="157" t="s">
        <v>215</v>
      </c>
      <c r="B73" s="149" t="s">
        <v>216</v>
      </c>
      <c r="C73" s="220" t="s">
        <v>237</v>
      </c>
      <c r="D73" s="149">
        <f>SUM(E73:F73)</f>
        <v>108</v>
      </c>
      <c r="E73" s="149">
        <v>36</v>
      </c>
      <c r="F73" s="122">
        <f>SUM(J73:Q73)</f>
        <v>72</v>
      </c>
      <c r="G73" s="43">
        <f>SUM(J73:Q73)</f>
        <v>72</v>
      </c>
      <c r="H73" s="43"/>
      <c r="I73" s="44"/>
      <c r="J73" s="122"/>
      <c r="K73" s="40"/>
      <c r="L73" s="122"/>
      <c r="M73" s="44"/>
      <c r="N73" s="122"/>
      <c r="O73" s="40"/>
      <c r="P73" s="122">
        <v>32</v>
      </c>
      <c r="Q73" s="40">
        <v>40</v>
      </c>
      <c r="R73" s="29"/>
    </row>
    <row r="74" spans="1:25" ht="18" x14ac:dyDescent="0.25">
      <c r="A74" s="157" t="s">
        <v>217</v>
      </c>
      <c r="B74" s="149" t="s">
        <v>218</v>
      </c>
      <c r="C74" s="220" t="s">
        <v>268</v>
      </c>
      <c r="D74" s="149">
        <f>SUM(E74:F74)</f>
        <v>54</v>
      </c>
      <c r="E74" s="149">
        <v>18</v>
      </c>
      <c r="F74" s="122">
        <f>SUM(J74:Q74)</f>
        <v>36</v>
      </c>
      <c r="G74" s="43">
        <f>SUM(J74:Q74)</f>
        <v>36</v>
      </c>
      <c r="H74" s="43"/>
      <c r="I74" s="44"/>
      <c r="J74" s="122"/>
      <c r="K74" s="40"/>
      <c r="L74" s="122"/>
      <c r="M74" s="44"/>
      <c r="N74" s="122">
        <v>16</v>
      </c>
      <c r="O74" s="40">
        <v>20</v>
      </c>
      <c r="P74" s="122"/>
      <c r="Q74" s="40"/>
    </row>
    <row r="75" spans="1:25" ht="18.75" customHeight="1" x14ac:dyDescent="0.25">
      <c r="A75" s="157" t="s">
        <v>219</v>
      </c>
      <c r="B75" s="149" t="s">
        <v>221</v>
      </c>
      <c r="C75" s="220" t="s">
        <v>268</v>
      </c>
      <c r="D75" s="149">
        <f>SUM(E75:F75)</f>
        <v>108</v>
      </c>
      <c r="E75" s="149">
        <v>36</v>
      </c>
      <c r="F75" s="122">
        <f>SUM(J75:Q75)</f>
        <v>72</v>
      </c>
      <c r="G75" s="43"/>
      <c r="H75" s="43"/>
      <c r="I75" s="44">
        <v>72</v>
      </c>
      <c r="J75" s="122"/>
      <c r="K75" s="40"/>
      <c r="L75" s="122"/>
      <c r="M75" s="44"/>
      <c r="N75" s="122">
        <v>32</v>
      </c>
      <c r="O75" s="40">
        <v>40</v>
      </c>
      <c r="P75" s="122"/>
      <c r="Q75" s="40"/>
      <c r="R75" s="29"/>
    </row>
    <row r="76" spans="1:25" ht="18" x14ac:dyDescent="0.25">
      <c r="A76" s="157" t="s">
        <v>220</v>
      </c>
      <c r="B76" s="149" t="s">
        <v>225</v>
      </c>
      <c r="C76" s="220" t="s">
        <v>269</v>
      </c>
      <c r="D76" s="149">
        <f>SUM(E76:F76)</f>
        <v>57</v>
      </c>
      <c r="E76" s="149">
        <v>19</v>
      </c>
      <c r="F76" s="122">
        <f>SUM(J76:Q76)</f>
        <v>38</v>
      </c>
      <c r="G76" s="43">
        <v>38</v>
      </c>
      <c r="H76" s="43"/>
      <c r="I76" s="44"/>
      <c r="J76" s="122"/>
      <c r="K76" s="40"/>
      <c r="L76" s="122">
        <v>38</v>
      </c>
      <c r="M76" s="44"/>
      <c r="N76" s="122"/>
      <c r="O76" s="40"/>
      <c r="P76" s="122"/>
      <c r="Q76" s="40"/>
    </row>
    <row r="77" spans="1:25" ht="18.75" thickBot="1" x14ac:dyDescent="0.3">
      <c r="A77" s="157"/>
      <c r="B77" s="149" t="s">
        <v>226</v>
      </c>
      <c r="C77" s="220"/>
      <c r="D77" s="149"/>
      <c r="E77" s="149"/>
      <c r="F77" s="122"/>
      <c r="G77" s="43"/>
      <c r="H77" s="43"/>
      <c r="I77" s="44"/>
      <c r="J77" s="122"/>
      <c r="K77" s="40"/>
      <c r="L77" s="122"/>
      <c r="M77" s="44"/>
      <c r="N77" s="122"/>
      <c r="O77" s="40"/>
      <c r="P77" s="122"/>
      <c r="Q77" s="40"/>
    </row>
    <row r="78" spans="1:25" s="5" customFormat="1" ht="19.899999999999999" customHeight="1" thickBot="1" x14ac:dyDescent="0.3">
      <c r="A78" s="157" t="s">
        <v>222</v>
      </c>
      <c r="B78" s="149" t="s">
        <v>223</v>
      </c>
      <c r="C78" s="220" t="s">
        <v>270</v>
      </c>
      <c r="D78" s="149">
        <f>SUM(E78:F78)</f>
        <v>48</v>
      </c>
      <c r="E78" s="149">
        <v>16</v>
      </c>
      <c r="F78" s="122">
        <f>SUM(J78:Q78)</f>
        <v>32</v>
      </c>
      <c r="G78" s="43">
        <v>32</v>
      </c>
      <c r="H78" s="43"/>
      <c r="I78" s="44"/>
      <c r="J78" s="122"/>
      <c r="K78" s="40"/>
      <c r="L78" s="122"/>
      <c r="M78" s="44"/>
      <c r="N78" s="122"/>
      <c r="O78" s="40"/>
      <c r="P78" s="122">
        <v>32</v>
      </c>
      <c r="Q78" s="40"/>
    </row>
    <row r="79" spans="1:25" s="120" customFormat="1" ht="19.899999999999999" customHeight="1" thickBot="1" x14ac:dyDescent="0.3">
      <c r="A79" s="157"/>
      <c r="B79" s="149" t="s">
        <v>224</v>
      </c>
      <c r="C79" s="220"/>
      <c r="D79" s="149"/>
      <c r="E79" s="149"/>
      <c r="F79" s="122"/>
      <c r="G79" s="43"/>
      <c r="H79" s="43"/>
      <c r="I79" s="44"/>
      <c r="J79" s="122"/>
      <c r="K79" s="40"/>
      <c r="L79" s="122"/>
      <c r="M79" s="44"/>
      <c r="N79" s="122"/>
      <c r="O79" s="40"/>
      <c r="P79" s="122"/>
      <c r="Q79" s="40"/>
    </row>
    <row r="80" spans="1:25" ht="19.899999999999999" customHeight="1" x14ac:dyDescent="0.25">
      <c r="A80" s="320" t="s">
        <v>165</v>
      </c>
      <c r="B80" s="147" t="s">
        <v>166</v>
      </c>
      <c r="C80" s="296"/>
      <c r="D80" s="147">
        <f>SUM(E80:F80)</f>
        <v>252</v>
      </c>
      <c r="E80" s="147">
        <f>SUM(E82:E84)</f>
        <v>84</v>
      </c>
      <c r="F80" s="47">
        <f>SUM(F82:F84)</f>
        <v>168</v>
      </c>
      <c r="G80" s="34"/>
      <c r="H80" s="34">
        <f>SUM(H82:H84)</f>
        <v>102</v>
      </c>
      <c r="I80" s="35">
        <f>SUM(I82:I84)</f>
        <v>66</v>
      </c>
      <c r="J80" s="47"/>
      <c r="K80" s="48"/>
      <c r="L80" s="47"/>
      <c r="M80" s="35"/>
      <c r="N80" s="47">
        <f>SUM(N82:N84)</f>
        <v>48</v>
      </c>
      <c r="O80" s="48">
        <f>SUM(O82:O84)</f>
        <v>60</v>
      </c>
      <c r="P80" s="47">
        <f>SUM(P82:P84)</f>
        <v>32</v>
      </c>
      <c r="Q80" s="48">
        <f>SUM(Q82:Q84)</f>
        <v>28</v>
      </c>
    </row>
    <row r="81" spans="1:18" ht="19.899999999999999" customHeight="1" x14ac:dyDescent="0.3">
      <c r="A81" s="155"/>
      <c r="B81" s="93" t="s">
        <v>167</v>
      </c>
      <c r="C81" s="326"/>
      <c r="D81" s="93"/>
      <c r="E81" s="93"/>
      <c r="F81" s="109"/>
      <c r="G81" s="94"/>
      <c r="H81" s="94"/>
      <c r="I81" s="78"/>
      <c r="J81" s="66"/>
      <c r="K81" s="67"/>
      <c r="L81" s="66"/>
      <c r="M81" s="78"/>
      <c r="N81" s="66"/>
      <c r="O81" s="67"/>
      <c r="P81" s="66"/>
      <c r="Q81" s="67"/>
      <c r="R81" s="361"/>
    </row>
    <row r="82" spans="1:18" s="124" customFormat="1" ht="19.899999999999999" customHeight="1" x14ac:dyDescent="0.3">
      <c r="A82" s="155" t="s">
        <v>227</v>
      </c>
      <c r="B82" s="92" t="s">
        <v>271</v>
      </c>
      <c r="C82" s="326" t="s">
        <v>272</v>
      </c>
      <c r="D82" s="78">
        <f>SUM(E82:F82)</f>
        <v>153</v>
      </c>
      <c r="E82" s="92">
        <v>51</v>
      </c>
      <c r="F82" s="109">
        <f>SUM(N82:Q82)</f>
        <v>102</v>
      </c>
      <c r="G82" s="94"/>
      <c r="H82" s="94">
        <f>SUM(N82:Q82)</f>
        <v>102</v>
      </c>
      <c r="I82" s="78"/>
      <c r="J82" s="207"/>
      <c r="K82" s="67"/>
      <c r="L82" s="66"/>
      <c r="M82" s="78"/>
      <c r="N82" s="66">
        <v>32</v>
      </c>
      <c r="O82" s="67">
        <v>40</v>
      </c>
      <c r="P82" s="66">
        <v>16</v>
      </c>
      <c r="Q82" s="67">
        <v>14</v>
      </c>
    </row>
    <row r="83" spans="1:18" s="194" customFormat="1" ht="19.899999999999999" customHeight="1" thickBot="1" x14ac:dyDescent="0.35">
      <c r="A83" s="155"/>
      <c r="B83" s="92" t="s">
        <v>273</v>
      </c>
      <c r="C83" s="326"/>
      <c r="D83" s="78"/>
      <c r="E83" s="92"/>
      <c r="F83" s="109"/>
      <c r="G83" s="94"/>
      <c r="H83" s="94"/>
      <c r="I83" s="78"/>
      <c r="J83" s="207"/>
      <c r="K83" s="67"/>
      <c r="L83" s="66"/>
      <c r="M83" s="78"/>
      <c r="N83" s="66"/>
      <c r="O83" s="67"/>
      <c r="P83" s="66"/>
      <c r="Q83" s="67"/>
    </row>
    <row r="84" spans="1:18" s="124" customFormat="1" ht="19.899999999999999" customHeight="1" x14ac:dyDescent="0.25">
      <c r="A84" s="362" t="s">
        <v>228</v>
      </c>
      <c r="B84" s="363" t="s">
        <v>274</v>
      </c>
      <c r="C84" s="64" t="s">
        <v>272</v>
      </c>
      <c r="D84" s="364">
        <v>99</v>
      </c>
      <c r="E84" s="365">
        <v>33</v>
      </c>
      <c r="F84" s="366">
        <f>SUM(N84:Q84)</f>
        <v>66</v>
      </c>
      <c r="G84" s="367"/>
      <c r="H84" s="367"/>
      <c r="I84" s="364">
        <v>66</v>
      </c>
      <c r="J84" s="368"/>
      <c r="K84" s="369"/>
      <c r="L84" s="366"/>
      <c r="M84" s="364"/>
      <c r="N84" s="366">
        <v>16</v>
      </c>
      <c r="O84" s="369">
        <v>20</v>
      </c>
      <c r="P84" s="366">
        <v>16</v>
      </c>
      <c r="Q84" s="369">
        <v>14</v>
      </c>
    </row>
    <row r="85" spans="1:18" s="124" customFormat="1" ht="19.899999999999999" customHeight="1" x14ac:dyDescent="0.3">
      <c r="A85" s="328"/>
      <c r="B85" s="298" t="s">
        <v>229</v>
      </c>
      <c r="C85" s="370"/>
      <c r="D85" s="297"/>
      <c r="E85" s="274"/>
      <c r="F85" s="160"/>
      <c r="G85" s="161"/>
      <c r="H85" s="161"/>
      <c r="I85" s="253"/>
      <c r="J85" s="255"/>
      <c r="K85" s="162"/>
      <c r="L85" s="160"/>
      <c r="M85" s="253"/>
      <c r="N85" s="160"/>
      <c r="O85" s="162"/>
      <c r="P85" s="160"/>
      <c r="Q85" s="162"/>
    </row>
    <row r="86" spans="1:18" ht="19.899999999999999" customHeight="1" x14ac:dyDescent="0.3">
      <c r="A86" s="371"/>
      <c r="B86" s="176"/>
      <c r="C86" s="370"/>
      <c r="D86" s="325">
        <f t="shared" ref="D86:Q86" si="11">SUM(D87:D96)</f>
        <v>864</v>
      </c>
      <c r="E86" s="199">
        <f t="shared" si="11"/>
        <v>288</v>
      </c>
      <c r="F86" s="150">
        <f>SUM(F87:F94)</f>
        <v>576</v>
      </c>
      <c r="G86" s="42">
        <f t="shared" si="11"/>
        <v>86</v>
      </c>
      <c r="H86" s="42">
        <f t="shared" si="11"/>
        <v>2</v>
      </c>
      <c r="I86" s="309">
        <f t="shared" si="11"/>
        <v>488</v>
      </c>
      <c r="J86" s="332">
        <f t="shared" si="11"/>
        <v>64</v>
      </c>
      <c r="K86" s="343">
        <f t="shared" si="11"/>
        <v>60</v>
      </c>
      <c r="L86" s="150">
        <f t="shared" si="11"/>
        <v>42</v>
      </c>
      <c r="M86" s="309">
        <f t="shared" si="11"/>
        <v>64</v>
      </c>
      <c r="N86" s="150">
        <f t="shared" si="11"/>
        <v>26</v>
      </c>
      <c r="O86" s="343">
        <f t="shared" si="11"/>
        <v>80</v>
      </c>
      <c r="P86" s="150">
        <f t="shared" si="11"/>
        <v>16</v>
      </c>
      <c r="Q86" s="343">
        <f t="shared" si="11"/>
        <v>224</v>
      </c>
      <c r="R86" s="361"/>
    </row>
    <row r="87" spans="1:18" ht="19.899999999999999" customHeight="1" x14ac:dyDescent="0.25">
      <c r="A87" s="319" t="s">
        <v>105</v>
      </c>
      <c r="B87" s="95" t="s">
        <v>61</v>
      </c>
      <c r="C87" s="69" t="s">
        <v>241</v>
      </c>
      <c r="D87" s="62">
        <f t="shared" ref="D87:D94" si="12">SUM(E87:F87)</f>
        <v>76</v>
      </c>
      <c r="E87" s="96">
        <v>38</v>
      </c>
      <c r="F87" s="72">
        <f t="shared" ref="F87:F93" si="13">SUM(J87:Q87)</f>
        <v>38</v>
      </c>
      <c r="G87" s="73">
        <v>38</v>
      </c>
      <c r="H87" s="73"/>
      <c r="I87" s="62"/>
      <c r="J87" s="72"/>
      <c r="K87" s="74"/>
      <c r="L87" s="72"/>
      <c r="M87" s="62"/>
      <c r="N87" s="72"/>
      <c r="O87" s="74"/>
      <c r="P87" s="72"/>
      <c r="Q87" s="74">
        <v>38</v>
      </c>
      <c r="R87" s="361"/>
    </row>
    <row r="88" spans="1:18" s="194" customFormat="1" ht="19.899999999999999" customHeight="1" thickBot="1" x14ac:dyDescent="0.3">
      <c r="A88" s="319" t="s">
        <v>106</v>
      </c>
      <c r="B88" s="173" t="s">
        <v>107</v>
      </c>
      <c r="C88" s="186" t="s">
        <v>108</v>
      </c>
      <c r="D88" s="193">
        <f t="shared" si="12"/>
        <v>44</v>
      </c>
      <c r="E88" s="189">
        <v>12</v>
      </c>
      <c r="F88" s="66">
        <f t="shared" si="13"/>
        <v>32</v>
      </c>
      <c r="G88" s="94">
        <f>F88</f>
        <v>32</v>
      </c>
      <c r="H88" s="94"/>
      <c r="I88" s="78"/>
      <c r="J88" s="207"/>
      <c r="K88" s="67"/>
      <c r="L88" s="66"/>
      <c r="M88" s="78"/>
      <c r="N88" s="66"/>
      <c r="O88" s="67"/>
      <c r="P88" s="66"/>
      <c r="Q88" s="67">
        <v>32</v>
      </c>
    </row>
    <row r="89" spans="1:18" s="3" customFormat="1" ht="19.899999999999999" customHeight="1" x14ac:dyDescent="0.25">
      <c r="A89" s="327" t="s">
        <v>109</v>
      </c>
      <c r="B89" s="41" t="s">
        <v>231</v>
      </c>
      <c r="C89" s="299" t="s">
        <v>232</v>
      </c>
      <c r="D89" s="300">
        <f t="shared" si="12"/>
        <v>24</v>
      </c>
      <c r="E89" s="301">
        <v>8</v>
      </c>
      <c r="F89" s="302">
        <f t="shared" si="13"/>
        <v>16</v>
      </c>
      <c r="G89" s="303">
        <v>16</v>
      </c>
      <c r="H89" s="303"/>
      <c r="I89" s="304"/>
      <c r="J89" s="122">
        <v>16</v>
      </c>
      <c r="K89" s="40"/>
      <c r="L89" s="122"/>
      <c r="M89" s="44"/>
      <c r="N89" s="122"/>
      <c r="O89" s="40"/>
      <c r="P89" s="122"/>
      <c r="Q89" s="40"/>
    </row>
    <row r="90" spans="1:18" s="120" customFormat="1" ht="19.899999999999999" customHeight="1" x14ac:dyDescent="0.3">
      <c r="A90" s="372" t="s">
        <v>245</v>
      </c>
      <c r="B90" s="350" t="s">
        <v>246</v>
      </c>
      <c r="C90" s="154" t="s">
        <v>275</v>
      </c>
      <c r="D90" s="99">
        <f t="shared" si="12"/>
        <v>198</v>
      </c>
      <c r="E90" s="99">
        <v>66</v>
      </c>
      <c r="F90" s="100">
        <f t="shared" si="13"/>
        <v>132</v>
      </c>
      <c r="G90" s="102"/>
      <c r="H90" s="101"/>
      <c r="I90" s="105">
        <f>SUM(J90:Q90)</f>
        <v>132</v>
      </c>
      <c r="J90" s="83"/>
      <c r="K90" s="84"/>
      <c r="L90" s="83"/>
      <c r="M90" s="105"/>
      <c r="N90" s="100">
        <v>26</v>
      </c>
      <c r="O90" s="104">
        <v>60</v>
      </c>
      <c r="P90" s="100">
        <v>16</v>
      </c>
      <c r="Q90" s="104">
        <v>30</v>
      </c>
    </row>
    <row r="91" spans="1:18" s="124" customFormat="1" ht="19.899999999999999" customHeight="1" x14ac:dyDescent="0.3">
      <c r="A91" s="290" t="s">
        <v>140</v>
      </c>
      <c r="B91" s="354" t="s">
        <v>253</v>
      </c>
      <c r="C91" s="293" t="s">
        <v>276</v>
      </c>
      <c r="D91" s="108">
        <f t="shared" si="12"/>
        <v>150</v>
      </c>
      <c r="E91" s="108">
        <v>50</v>
      </c>
      <c r="F91" s="109">
        <f t="shared" si="13"/>
        <v>100</v>
      </c>
      <c r="G91" s="110"/>
      <c r="H91" s="110"/>
      <c r="I91" s="112">
        <f>SUM(J91:Q91)</f>
        <v>100</v>
      </c>
      <c r="J91" s="109">
        <v>16</v>
      </c>
      <c r="K91" s="111"/>
      <c r="L91" s="109">
        <v>16</v>
      </c>
      <c r="M91" s="112"/>
      <c r="N91" s="109"/>
      <c r="O91" s="111"/>
      <c r="P91" s="109"/>
      <c r="Q91" s="111">
        <v>68</v>
      </c>
    </row>
    <row r="92" spans="1:18" s="3" customFormat="1" ht="19.899999999999999" customHeight="1" x14ac:dyDescent="0.25">
      <c r="A92" s="319" t="s">
        <v>147</v>
      </c>
      <c r="B92" s="373" t="s">
        <v>277</v>
      </c>
      <c r="C92" s="374" t="s">
        <v>278</v>
      </c>
      <c r="D92" s="375">
        <f t="shared" si="12"/>
        <v>140</v>
      </c>
      <c r="E92" s="375">
        <v>47</v>
      </c>
      <c r="F92" s="260">
        <f t="shared" si="13"/>
        <v>93</v>
      </c>
      <c r="G92" s="261"/>
      <c r="H92" s="261"/>
      <c r="I92" s="262">
        <f>J92+K92+L92+M92+Q92</f>
        <v>93</v>
      </c>
      <c r="J92" s="260">
        <v>16</v>
      </c>
      <c r="K92" s="263">
        <v>20</v>
      </c>
      <c r="L92" s="260">
        <v>16</v>
      </c>
      <c r="M92" s="262">
        <v>22</v>
      </c>
      <c r="N92" s="260"/>
      <c r="O92" s="263"/>
      <c r="P92" s="260"/>
      <c r="Q92" s="263">
        <v>19</v>
      </c>
    </row>
    <row r="93" spans="1:18" s="217" customFormat="1" ht="19.899999999999999" customHeight="1" thickBot="1" x14ac:dyDescent="0.3">
      <c r="A93" s="319" t="s">
        <v>233</v>
      </c>
      <c r="B93" s="376" t="s">
        <v>137</v>
      </c>
      <c r="C93" s="377" t="s">
        <v>279</v>
      </c>
      <c r="D93" s="378">
        <f t="shared" si="12"/>
        <v>229</v>
      </c>
      <c r="E93" s="378">
        <v>66</v>
      </c>
      <c r="F93" s="264">
        <f t="shared" si="13"/>
        <v>163</v>
      </c>
      <c r="G93" s="265"/>
      <c r="H93" s="265"/>
      <c r="I93" s="266">
        <f>J93+K93+L93+M93+O93+P93+Q93</f>
        <v>163</v>
      </c>
      <c r="J93" s="264">
        <v>16</v>
      </c>
      <c r="K93" s="321">
        <v>40</v>
      </c>
      <c r="L93" s="302">
        <v>10</v>
      </c>
      <c r="M93" s="304">
        <v>42</v>
      </c>
      <c r="N93" s="264"/>
      <c r="O93" s="321">
        <v>20</v>
      </c>
      <c r="P93" s="264"/>
      <c r="Q93" s="321">
        <v>35</v>
      </c>
    </row>
    <row r="94" spans="1:18" s="120" customFormat="1" ht="19.899999999999999" customHeight="1" x14ac:dyDescent="0.3">
      <c r="A94" s="241" t="s">
        <v>227</v>
      </c>
      <c r="B94" s="92" t="s">
        <v>271</v>
      </c>
      <c r="C94" s="326"/>
      <c r="D94" s="78">
        <f t="shared" si="12"/>
        <v>3</v>
      </c>
      <c r="E94" s="92">
        <v>1</v>
      </c>
      <c r="F94" s="109">
        <v>2</v>
      </c>
      <c r="G94" s="94"/>
      <c r="H94" s="94">
        <v>2</v>
      </c>
      <c r="I94" s="78"/>
      <c r="J94" s="207"/>
      <c r="K94" s="67"/>
      <c r="L94" s="66"/>
      <c r="M94" s="78"/>
      <c r="N94" s="66"/>
      <c r="O94" s="67"/>
      <c r="P94" s="66"/>
      <c r="Q94" s="67">
        <v>2</v>
      </c>
    </row>
    <row r="95" spans="1:18" ht="19.899999999999999" customHeight="1" x14ac:dyDescent="0.3">
      <c r="A95" s="155"/>
      <c r="B95" s="92" t="s">
        <v>273</v>
      </c>
      <c r="C95" s="326"/>
      <c r="D95" s="78"/>
      <c r="E95" s="92"/>
      <c r="F95" s="109"/>
      <c r="G95" s="94"/>
      <c r="H95" s="94"/>
      <c r="I95" s="78"/>
      <c r="J95" s="207"/>
      <c r="K95" s="67"/>
      <c r="L95" s="66"/>
      <c r="M95" s="78"/>
      <c r="N95" s="66"/>
      <c r="O95" s="67"/>
      <c r="P95" s="66"/>
      <c r="Q95" s="67"/>
    </row>
    <row r="96" spans="1:18" ht="19.899999999999999" customHeight="1" thickBot="1" x14ac:dyDescent="0.4">
      <c r="A96" s="379"/>
      <c r="B96" s="380"/>
      <c r="C96" s="381"/>
      <c r="D96" s="292"/>
      <c r="E96" s="99"/>
      <c r="F96" s="100"/>
      <c r="G96" s="101"/>
      <c r="H96" s="101"/>
      <c r="I96" s="105"/>
      <c r="J96" s="100"/>
      <c r="K96" s="104"/>
      <c r="L96" s="100"/>
      <c r="M96" s="105"/>
      <c r="N96" s="100"/>
      <c r="O96" s="104"/>
      <c r="P96" s="100"/>
      <c r="Q96" s="104"/>
    </row>
    <row r="97" spans="1:20" s="29" customFormat="1" ht="19.899999999999999" customHeight="1" thickBot="1" x14ac:dyDescent="0.3">
      <c r="A97" s="128" t="s">
        <v>168</v>
      </c>
      <c r="B97" s="127" t="s">
        <v>169</v>
      </c>
      <c r="C97" s="23"/>
      <c r="D97" s="128">
        <f>SUM(E97:F97)</f>
        <v>1026</v>
      </c>
      <c r="E97" s="128">
        <f>SUM(E98:E99)</f>
        <v>342</v>
      </c>
      <c r="F97" s="25">
        <f>SUM(F98:F99)</f>
        <v>684</v>
      </c>
      <c r="G97" s="251"/>
      <c r="H97" s="251"/>
      <c r="I97" s="24">
        <f>SUM(I98:I99)</f>
        <v>684</v>
      </c>
      <c r="J97" s="25"/>
      <c r="K97" s="28"/>
      <c r="L97" s="25">
        <f t="shared" ref="L97:Q97" si="14">SUM(L98:L99)</f>
        <v>34</v>
      </c>
      <c r="M97" s="24">
        <f t="shared" si="14"/>
        <v>80</v>
      </c>
      <c r="N97" s="25">
        <f t="shared" si="14"/>
        <v>128</v>
      </c>
      <c r="O97" s="28">
        <f t="shared" si="14"/>
        <v>160</v>
      </c>
      <c r="P97" s="25">
        <f t="shared" si="14"/>
        <v>128</v>
      </c>
      <c r="Q97" s="28">
        <f t="shared" si="14"/>
        <v>154</v>
      </c>
    </row>
    <row r="98" spans="1:20" s="223" customFormat="1" ht="19.899999999999999" customHeight="1" thickBot="1" x14ac:dyDescent="0.3">
      <c r="A98" s="241" t="s">
        <v>149</v>
      </c>
      <c r="B98" s="92" t="s">
        <v>148</v>
      </c>
      <c r="C98" s="341" t="s">
        <v>280</v>
      </c>
      <c r="D98" s="149">
        <f>SUM(E98:F98)</f>
        <v>810</v>
      </c>
      <c r="E98" s="149">
        <v>270</v>
      </c>
      <c r="F98" s="122">
        <f>J98+K98+L98+M98+N98+O98+P98+Q98</f>
        <v>540</v>
      </c>
      <c r="G98" s="94"/>
      <c r="H98" s="94"/>
      <c r="I98" s="78">
        <f>F98</f>
        <v>540</v>
      </c>
      <c r="J98" s="66"/>
      <c r="K98" s="67"/>
      <c r="L98" s="66">
        <v>34</v>
      </c>
      <c r="M98" s="78">
        <v>80</v>
      </c>
      <c r="N98" s="66">
        <v>96</v>
      </c>
      <c r="O98" s="67">
        <v>120</v>
      </c>
      <c r="P98" s="66">
        <v>96</v>
      </c>
      <c r="Q98" s="67">
        <v>114</v>
      </c>
      <c r="R98" s="2"/>
    </row>
    <row r="99" spans="1:20" s="223" customFormat="1" ht="18.600000000000001" customHeight="1" thickBot="1" x14ac:dyDescent="0.3">
      <c r="A99" s="319" t="s">
        <v>170</v>
      </c>
      <c r="B99" s="95" t="s">
        <v>281</v>
      </c>
      <c r="C99" s="177" t="s">
        <v>282</v>
      </c>
      <c r="D99" s="96">
        <f>SUM(E99:F99)</f>
        <v>216</v>
      </c>
      <c r="E99" s="96">
        <v>72</v>
      </c>
      <c r="F99" s="72">
        <f>SUM(N99:Q99)</f>
        <v>144</v>
      </c>
      <c r="G99" s="73"/>
      <c r="H99" s="73"/>
      <c r="I99" s="62">
        <f>F99</f>
        <v>144</v>
      </c>
      <c r="J99" s="72"/>
      <c r="K99" s="74"/>
      <c r="L99" s="72"/>
      <c r="M99" s="62"/>
      <c r="N99" s="72">
        <v>32</v>
      </c>
      <c r="O99" s="74">
        <v>40</v>
      </c>
      <c r="P99" s="72">
        <v>32</v>
      </c>
      <c r="Q99" s="74">
        <v>40</v>
      </c>
    </row>
    <row r="100" spans="1:20" s="223" customFormat="1" ht="18.75" thickBot="1" x14ac:dyDescent="0.3">
      <c r="A100" s="128" t="s">
        <v>150</v>
      </c>
      <c r="B100" s="127" t="s">
        <v>151</v>
      </c>
      <c r="C100" s="90"/>
      <c r="D100" s="397" t="s">
        <v>234</v>
      </c>
      <c r="E100" s="399"/>
      <c r="F100" s="382">
        <v>180</v>
      </c>
      <c r="G100" s="123"/>
      <c r="H100" s="43"/>
      <c r="I100" s="44"/>
      <c r="J100" s="122"/>
      <c r="K100" s="40"/>
      <c r="L100" s="178"/>
      <c r="M100" s="179"/>
      <c r="N100" s="122"/>
      <c r="O100" s="40"/>
      <c r="P100" s="122"/>
      <c r="Q100" s="40"/>
    </row>
    <row r="101" spans="1:20" s="223" customFormat="1" ht="16.149999999999999" customHeight="1" x14ac:dyDescent="0.25">
      <c r="A101" s="231" t="s">
        <v>152</v>
      </c>
      <c r="B101" s="41" t="s">
        <v>153</v>
      </c>
      <c r="C101" s="46" t="s">
        <v>154</v>
      </c>
      <c r="D101" s="404" t="s">
        <v>159</v>
      </c>
      <c r="E101" s="411"/>
      <c r="F101" s="405"/>
      <c r="G101" s="47"/>
      <c r="H101" s="34"/>
      <c r="I101" s="86"/>
      <c r="J101" s="167" t="s">
        <v>155</v>
      </c>
      <c r="K101" s="168"/>
      <c r="L101" s="122" t="s">
        <v>156</v>
      </c>
      <c r="M101" s="44"/>
      <c r="N101" s="122" t="s">
        <v>157</v>
      </c>
      <c r="O101" s="40"/>
      <c r="P101" s="122"/>
      <c r="Q101" s="40"/>
    </row>
    <row r="102" spans="1:20" s="223" customFormat="1" ht="18.75" thickBot="1" x14ac:dyDescent="0.3">
      <c r="A102" s="313"/>
      <c r="B102" s="88" t="s">
        <v>158</v>
      </c>
      <c r="C102" s="170"/>
      <c r="D102" s="406"/>
      <c r="E102" s="412"/>
      <c r="F102" s="407"/>
      <c r="G102" s="59"/>
      <c r="H102" s="55"/>
      <c r="I102" s="172"/>
      <c r="J102" s="171"/>
      <c r="K102" s="56"/>
      <c r="L102" s="173"/>
      <c r="M102" s="78"/>
      <c r="N102" s="173"/>
      <c r="O102" s="78"/>
      <c r="P102" s="66"/>
      <c r="Q102" s="67"/>
    </row>
    <row r="103" spans="1:20" s="223" customFormat="1" ht="19.5" thickBot="1" x14ac:dyDescent="0.35">
      <c r="A103" s="320" t="s">
        <v>171</v>
      </c>
      <c r="B103" s="121" t="s">
        <v>172</v>
      </c>
      <c r="C103" s="322" t="s">
        <v>173</v>
      </c>
      <c r="D103" s="397" t="s">
        <v>155</v>
      </c>
      <c r="E103" s="398"/>
      <c r="F103" s="408"/>
      <c r="G103" s="383"/>
      <c r="H103" s="383"/>
      <c r="I103" s="384"/>
      <c r="J103" s="385"/>
      <c r="K103" s="385"/>
      <c r="L103" s="397" t="s">
        <v>174</v>
      </c>
      <c r="M103" s="399"/>
      <c r="N103" s="386"/>
      <c r="O103" s="385"/>
      <c r="P103" s="386"/>
      <c r="Q103" s="385"/>
    </row>
    <row r="104" spans="1:20" s="29" customFormat="1" ht="22.15" customHeight="1" x14ac:dyDescent="0.25">
      <c r="A104" s="30" t="s">
        <v>175</v>
      </c>
      <c r="B104" s="32" t="s">
        <v>151</v>
      </c>
      <c r="C104" s="45"/>
      <c r="D104" s="181"/>
      <c r="E104" s="182"/>
      <c r="F104" s="168"/>
      <c r="G104" s="123"/>
      <c r="H104" s="43"/>
      <c r="I104" s="183"/>
      <c r="J104" s="166"/>
      <c r="K104" s="48"/>
      <c r="L104" s="122"/>
      <c r="M104" s="44"/>
      <c r="N104" s="122"/>
      <c r="O104" s="40"/>
      <c r="P104" s="122"/>
      <c r="Q104" s="40"/>
    </row>
    <row r="105" spans="1:20" ht="18.75" thickBot="1" x14ac:dyDescent="0.3">
      <c r="A105" s="184"/>
      <c r="B105" s="185" t="s">
        <v>176</v>
      </c>
      <c r="C105" s="186" t="s">
        <v>177</v>
      </c>
      <c r="D105" s="409" t="s">
        <v>155</v>
      </c>
      <c r="E105" s="402"/>
      <c r="F105" s="413"/>
      <c r="G105" s="187"/>
      <c r="H105" s="188"/>
      <c r="I105" s="189"/>
      <c r="J105" s="190"/>
      <c r="K105" s="191"/>
      <c r="L105" s="192"/>
      <c r="M105" s="193"/>
      <c r="N105" s="192"/>
      <c r="O105" s="191"/>
      <c r="P105" s="192" t="s">
        <v>156</v>
      </c>
      <c r="Q105" s="191"/>
    </row>
    <row r="106" spans="1:20" ht="19.5" thickBot="1" x14ac:dyDescent="0.35">
      <c r="A106" s="400" t="s">
        <v>178</v>
      </c>
      <c r="B106" s="401"/>
      <c r="C106" s="387"/>
      <c r="D106" s="384"/>
      <c r="E106" s="388"/>
      <c r="F106" s="389"/>
      <c r="G106" s="383"/>
      <c r="H106" s="383"/>
      <c r="I106" s="384"/>
      <c r="J106" s="385">
        <v>36</v>
      </c>
      <c r="K106" s="385">
        <v>36</v>
      </c>
      <c r="L106" s="386">
        <v>36</v>
      </c>
      <c r="M106" s="390">
        <v>36</v>
      </c>
      <c r="N106" s="386">
        <v>36</v>
      </c>
      <c r="O106" s="385">
        <v>36</v>
      </c>
      <c r="P106" s="386">
        <v>36</v>
      </c>
      <c r="Q106" s="385">
        <v>36</v>
      </c>
    </row>
    <row r="107" spans="1:20" ht="19.5" thickBot="1" x14ac:dyDescent="0.35">
      <c r="A107" s="334"/>
      <c r="B107" s="195" t="s">
        <v>179</v>
      </c>
      <c r="C107" s="31"/>
      <c r="D107" s="335"/>
      <c r="E107" s="333"/>
      <c r="F107" s="336"/>
      <c r="G107" s="337"/>
      <c r="H107" s="337"/>
      <c r="I107" s="338"/>
      <c r="J107" s="339"/>
      <c r="K107" s="340"/>
      <c r="L107" s="336"/>
      <c r="M107" s="335"/>
      <c r="N107" s="336"/>
      <c r="O107" s="340"/>
      <c r="P107" s="336"/>
      <c r="Q107" s="340"/>
      <c r="T107" s="2" t="s">
        <v>36</v>
      </c>
    </row>
    <row r="108" spans="1:20" ht="18" x14ac:dyDescent="0.25">
      <c r="A108" s="45" t="s">
        <v>180</v>
      </c>
      <c r="B108" s="115" t="s">
        <v>181</v>
      </c>
      <c r="C108" s="47"/>
      <c r="D108" s="30"/>
      <c r="E108" s="147"/>
      <c r="F108" s="47"/>
      <c r="G108" s="34"/>
      <c r="H108" s="34"/>
      <c r="I108" s="35"/>
      <c r="J108" s="47"/>
      <c r="K108" s="48"/>
      <c r="L108" s="47"/>
      <c r="M108" s="48"/>
      <c r="N108" s="47"/>
      <c r="O108" s="48"/>
      <c r="P108" s="47"/>
      <c r="Q108" s="48" t="s">
        <v>182</v>
      </c>
    </row>
    <row r="109" spans="1:20" ht="18.75" thickBot="1" x14ac:dyDescent="0.3">
      <c r="A109" s="117"/>
      <c r="B109" s="50" t="s">
        <v>183</v>
      </c>
      <c r="C109" s="88"/>
      <c r="D109" s="50"/>
      <c r="E109" s="88"/>
      <c r="F109" s="59"/>
      <c r="G109" s="55"/>
      <c r="H109" s="55"/>
      <c r="I109" s="60"/>
      <c r="J109" s="59"/>
      <c r="K109" s="60"/>
      <c r="L109" s="59"/>
      <c r="M109" s="56"/>
      <c r="N109" s="59"/>
      <c r="O109" s="60"/>
      <c r="P109" s="59"/>
      <c r="Q109" s="60"/>
    </row>
    <row r="110" spans="1:20" ht="18" x14ac:dyDescent="0.25">
      <c r="A110" s="391"/>
      <c r="B110" s="392"/>
      <c r="C110" s="163"/>
      <c r="D110" s="163"/>
      <c r="E110" s="149"/>
      <c r="F110" s="92" t="s">
        <v>235</v>
      </c>
      <c r="G110" s="173"/>
      <c r="H110" s="92"/>
      <c r="I110" s="207"/>
      <c r="J110" s="307" t="s">
        <v>283</v>
      </c>
      <c r="K110" s="125" t="s">
        <v>283</v>
      </c>
      <c r="L110" s="307">
        <v>34</v>
      </c>
      <c r="M110" s="125">
        <v>80</v>
      </c>
      <c r="N110" s="307">
        <v>128</v>
      </c>
      <c r="O110" s="125">
        <v>160</v>
      </c>
      <c r="P110" s="307">
        <v>128</v>
      </c>
      <c r="Q110" s="308">
        <v>154</v>
      </c>
    </row>
    <row r="111" spans="1:20" ht="18" x14ac:dyDescent="0.25">
      <c r="A111" s="197" t="s">
        <v>284</v>
      </c>
      <c r="B111" s="198"/>
      <c r="C111" s="41"/>
      <c r="D111" s="199"/>
      <c r="E111" s="38" t="s">
        <v>184</v>
      </c>
      <c r="F111" s="121" t="s">
        <v>185</v>
      </c>
      <c r="G111" s="83"/>
      <c r="H111" s="200"/>
      <c r="I111" s="201"/>
      <c r="J111" s="202" t="s">
        <v>156</v>
      </c>
      <c r="K111" s="203"/>
      <c r="L111" s="202" t="s">
        <v>186</v>
      </c>
      <c r="M111" s="203"/>
      <c r="N111" s="202" t="s">
        <v>186</v>
      </c>
      <c r="O111" s="203"/>
      <c r="P111" s="202"/>
      <c r="Q111" s="204"/>
    </row>
    <row r="112" spans="1:20" ht="18" x14ac:dyDescent="0.25">
      <c r="A112" s="197" t="s">
        <v>187</v>
      </c>
      <c r="B112" s="199"/>
      <c r="C112" s="41"/>
      <c r="D112" s="199"/>
      <c r="E112" s="38"/>
      <c r="F112" s="92" t="s">
        <v>188</v>
      </c>
      <c r="G112" s="205"/>
      <c r="H112" s="206"/>
      <c r="I112" s="207"/>
      <c r="J112" s="183"/>
      <c r="K112" s="207"/>
      <c r="L112" s="183"/>
      <c r="M112" s="207"/>
      <c r="N112" s="183"/>
      <c r="O112" s="207"/>
      <c r="P112" s="183"/>
      <c r="Q112" s="78"/>
    </row>
    <row r="113" spans="1:17" ht="18" x14ac:dyDescent="0.25">
      <c r="A113" s="208" t="s">
        <v>285</v>
      </c>
      <c r="B113" s="41" t="s">
        <v>286</v>
      </c>
      <c r="C113" s="41"/>
      <c r="D113" s="199"/>
      <c r="E113" s="38"/>
      <c r="F113" s="95" t="s">
        <v>189</v>
      </c>
      <c r="G113" s="209"/>
      <c r="H113" s="210"/>
      <c r="I113" s="73"/>
      <c r="J113" s="165"/>
      <c r="K113" s="73"/>
      <c r="L113" s="165"/>
      <c r="M113" s="73"/>
      <c r="N113" s="165"/>
      <c r="O113" s="73"/>
      <c r="P113" s="211" t="s">
        <v>156</v>
      </c>
      <c r="Q113" s="212"/>
    </row>
    <row r="114" spans="1:17" ht="18" x14ac:dyDescent="0.25">
      <c r="A114" s="208" t="s">
        <v>287</v>
      </c>
      <c r="B114" s="41" t="s">
        <v>190</v>
      </c>
      <c r="C114" s="41"/>
      <c r="D114" s="199"/>
      <c r="E114" s="213"/>
      <c r="F114" s="95" t="s">
        <v>191</v>
      </c>
      <c r="G114" s="152"/>
      <c r="H114" s="95"/>
      <c r="I114" s="123"/>
      <c r="J114" s="214"/>
      <c r="K114" s="215"/>
      <c r="L114" s="214"/>
      <c r="M114" s="215"/>
      <c r="N114" s="214"/>
      <c r="O114" s="215"/>
      <c r="P114" s="214"/>
      <c r="Q114" s="216"/>
    </row>
    <row r="115" spans="1:17" ht="18" x14ac:dyDescent="0.25">
      <c r="A115" s="208"/>
      <c r="B115" s="41" t="s">
        <v>192</v>
      </c>
      <c r="C115" s="41"/>
      <c r="D115" s="199"/>
      <c r="E115" s="231"/>
      <c r="F115" s="121" t="s">
        <v>193</v>
      </c>
      <c r="G115" s="310"/>
      <c r="H115" s="311"/>
      <c r="I115" s="312"/>
      <c r="J115" s="218"/>
      <c r="K115" s="219"/>
      <c r="L115" s="218"/>
      <c r="M115" s="219"/>
      <c r="N115" s="82"/>
      <c r="O115" s="219"/>
      <c r="P115" s="82"/>
      <c r="Q115" s="180"/>
    </row>
    <row r="116" spans="1:17" ht="18" x14ac:dyDescent="0.25">
      <c r="A116" s="208" t="s">
        <v>288</v>
      </c>
      <c r="B116" s="41" t="s">
        <v>289</v>
      </c>
      <c r="C116" s="41"/>
      <c r="D116" s="41"/>
      <c r="E116" s="231"/>
      <c r="F116" s="41" t="s">
        <v>194</v>
      </c>
      <c r="G116" s="327"/>
      <c r="H116" s="306"/>
      <c r="I116" s="306"/>
      <c r="J116" s="215"/>
      <c r="K116" s="176"/>
      <c r="L116" s="215"/>
      <c r="M116" s="176"/>
      <c r="N116" s="215"/>
      <c r="O116" s="176"/>
      <c r="P116" s="215"/>
      <c r="Q116" s="220"/>
    </row>
    <row r="117" spans="1:17" ht="18" x14ac:dyDescent="0.25">
      <c r="A117" s="208" t="s">
        <v>290</v>
      </c>
      <c r="B117" s="41" t="s">
        <v>291</v>
      </c>
      <c r="C117" s="306"/>
      <c r="D117" s="306"/>
      <c r="E117" s="231"/>
      <c r="F117" s="153" t="s">
        <v>194</v>
      </c>
      <c r="G117" s="310"/>
      <c r="H117" s="311"/>
      <c r="I117" s="312"/>
      <c r="J117" s="219" t="s">
        <v>197</v>
      </c>
      <c r="K117" s="219" t="s">
        <v>196</v>
      </c>
      <c r="L117" s="219" t="s">
        <v>195</v>
      </c>
      <c r="M117" s="219">
        <v>2</v>
      </c>
      <c r="N117" s="219" t="s">
        <v>196</v>
      </c>
      <c r="O117" s="219" t="s">
        <v>236</v>
      </c>
      <c r="P117" s="219" t="s">
        <v>195</v>
      </c>
      <c r="Q117" s="219">
        <v>1</v>
      </c>
    </row>
    <row r="118" spans="1:17" ht="18.75" thickBot="1" x14ac:dyDescent="0.3">
      <c r="A118" s="53"/>
      <c r="B118" s="53" t="s">
        <v>198</v>
      </c>
      <c r="C118" s="268"/>
      <c r="D118" s="268"/>
      <c r="E118" s="313"/>
      <c r="F118" s="53"/>
      <c r="G118" s="268"/>
      <c r="H118" s="268"/>
      <c r="I118" s="393"/>
      <c r="J118" s="394"/>
      <c r="K118" s="394"/>
      <c r="L118" s="394"/>
      <c r="M118" s="394"/>
      <c r="N118" s="394"/>
      <c r="O118" s="394"/>
      <c r="P118" s="394"/>
      <c r="Q118" s="394"/>
    </row>
    <row r="119" spans="1:17" ht="15" x14ac:dyDescent="0.2">
      <c r="A119" s="221" t="s">
        <v>238</v>
      </c>
      <c r="B119" s="221"/>
      <c r="C119" s="221"/>
      <c r="D119" s="221"/>
      <c r="E119" s="221"/>
      <c r="F119" s="221"/>
      <c r="G119" s="221"/>
      <c r="H119" s="221"/>
      <c r="I119" s="221"/>
      <c r="J119" s="222"/>
      <c r="K119" s="222"/>
      <c r="L119" s="222"/>
      <c r="M119" s="222"/>
      <c r="N119" s="222"/>
      <c r="O119" s="222"/>
      <c r="P119" s="222"/>
      <c r="Q119" s="222"/>
    </row>
    <row r="120" spans="1:17" ht="18" x14ac:dyDescent="0.25">
      <c r="A120" s="29" t="s">
        <v>199</v>
      </c>
      <c r="B120" s="29"/>
      <c r="C120" s="29"/>
      <c r="D120" s="29"/>
      <c r="E120" s="29"/>
      <c r="F120" s="29"/>
      <c r="G120" s="29"/>
      <c r="H120" s="29"/>
      <c r="I120" s="306"/>
      <c r="J120" s="176"/>
      <c r="K120" s="176"/>
      <c r="L120" s="176"/>
      <c r="M120" s="176"/>
      <c r="N120" s="176"/>
      <c r="O120" s="176"/>
      <c r="P120" s="176"/>
      <c r="Q120" s="176"/>
    </row>
    <row r="121" spans="1:17" ht="13.9" x14ac:dyDescent="0.25">
      <c r="A121" s="158"/>
      <c r="B121" s="158"/>
      <c r="C121" s="158"/>
      <c r="D121" s="158"/>
      <c r="E121" s="158"/>
      <c r="F121" s="158"/>
      <c r="G121" s="158"/>
      <c r="H121" s="158"/>
      <c r="I121" s="158"/>
      <c r="J121" s="395"/>
      <c r="K121" s="395"/>
      <c r="L121" s="395"/>
      <c r="M121" s="395"/>
      <c r="N121" s="395"/>
      <c r="O121" s="395"/>
      <c r="P121" s="395"/>
      <c r="Q121" s="395"/>
    </row>
    <row r="122" spans="1:17" ht="13.9" x14ac:dyDescent="0.25">
      <c r="A122" s="396"/>
      <c r="B122" s="396"/>
      <c r="C122" s="396"/>
      <c r="D122" s="396"/>
      <c r="E122" s="396"/>
      <c r="F122" s="396"/>
      <c r="G122" s="396"/>
      <c r="H122" s="396"/>
      <c r="I122" s="396"/>
      <c r="J122" s="396"/>
      <c r="K122" s="396"/>
      <c r="L122" s="396"/>
      <c r="M122" s="396"/>
      <c r="N122" s="396"/>
      <c r="O122" s="396"/>
      <c r="P122" s="396"/>
      <c r="Q122" s="396"/>
    </row>
    <row r="123" spans="1:17" ht="14.25" x14ac:dyDescent="0.2">
      <c r="A123" s="396" t="s">
        <v>292</v>
      </c>
      <c r="B123" s="396"/>
      <c r="C123" s="396"/>
      <c r="D123" s="396"/>
      <c r="E123" s="396"/>
      <c r="F123" s="396"/>
      <c r="G123" s="396"/>
      <c r="H123" s="396"/>
      <c r="I123" s="396"/>
      <c r="J123" s="396"/>
      <c r="K123" s="396"/>
      <c r="L123" s="396"/>
      <c r="M123" s="396"/>
      <c r="N123" s="396"/>
      <c r="O123" s="396"/>
      <c r="P123" s="396"/>
      <c r="Q123" s="396"/>
    </row>
    <row r="124" spans="1:17" ht="14.25" x14ac:dyDescent="0.2">
      <c r="A124" s="396" t="s">
        <v>293</v>
      </c>
      <c r="B124" s="396"/>
      <c r="C124" s="396"/>
      <c r="D124" s="396"/>
      <c r="E124" s="396"/>
      <c r="F124" s="396"/>
      <c r="G124" s="396"/>
      <c r="H124" s="396"/>
      <c r="I124" s="396"/>
      <c r="J124" s="396"/>
      <c r="K124" s="396"/>
      <c r="L124" s="396"/>
      <c r="M124" s="396"/>
      <c r="N124" s="396"/>
      <c r="O124" s="396"/>
      <c r="P124" s="396"/>
      <c r="Q124" s="396"/>
    </row>
    <row r="125" spans="1:17" ht="14.25" x14ac:dyDescent="0.2">
      <c r="A125" s="396" t="s">
        <v>294</v>
      </c>
      <c r="B125" s="396"/>
      <c r="C125" s="396"/>
      <c r="D125" s="158"/>
      <c r="E125" s="396"/>
      <c r="F125" s="396"/>
      <c r="G125" s="396"/>
      <c r="H125" s="396"/>
      <c r="I125" s="396"/>
      <c r="J125" s="396"/>
      <c r="K125" s="396"/>
      <c r="L125" s="396"/>
      <c r="M125" s="396"/>
      <c r="N125" s="396"/>
      <c r="O125" s="396"/>
      <c r="P125" s="396"/>
      <c r="Q125" s="396"/>
    </row>
    <row r="126" spans="1:17" ht="15" x14ac:dyDescent="0.2">
      <c r="A126" s="29" t="s">
        <v>199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</row>
    <row r="127" spans="1:17" ht="15" x14ac:dyDescent="0.25">
      <c r="A127" s="29"/>
      <c r="B127" s="29"/>
      <c r="C127" s="29"/>
      <c r="D127" s="221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</row>
    <row r="128" spans="1:17" ht="15" x14ac:dyDescent="0.2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</row>
    <row r="129" spans="1:17" ht="13.1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3.1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3.1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3.1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3.1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3.1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3.1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3.1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3.1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3.1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</sheetData>
  <mergeCells count="7">
    <mergeCell ref="L103:M103"/>
    <mergeCell ref="D105:F105"/>
    <mergeCell ref="B1:F1"/>
    <mergeCell ref="A106:B106"/>
    <mergeCell ref="D100:E100"/>
    <mergeCell ref="D101:F102"/>
    <mergeCell ref="D103:F103"/>
  </mergeCells>
  <pageMargins left="0.19685039370078741" right="0.19685039370078741" top="0.19685039370078741" bottom="0.19685039370078741" header="0.19685039370078741" footer="0.19685039370078741"/>
  <pageSetup paperSize="9" scale="62" orientation="landscape" r:id="rId1"/>
  <headerFooter alignWithMargins="0"/>
  <rowBreaks count="1" manualBreakCount="1">
    <brk id="3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ОСИ 20-21 ФГОС 3+</vt:lpstr>
      <vt:lpstr>'ОСИ 20-21 ФГОС 3+'!Область_печати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dcterms:created xsi:type="dcterms:W3CDTF">2020-04-27T13:13:30Z</dcterms:created>
  <dcterms:modified xsi:type="dcterms:W3CDTF">2020-10-08T10:37:15Z</dcterms:modified>
</cp:coreProperties>
</file>