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ТМ-20-21 ФГОС 3+" sheetId="7" r:id="rId1"/>
  </sheets>
  <definedNames>
    <definedName name="_xlnm.Print_Area" localSheetId="0">'ТМ-20-21 ФГОС 3+'!$A$1:$Q$161</definedName>
  </definedNames>
  <calcPr calcId="145621"/>
</workbook>
</file>

<file path=xl/calcChain.xml><?xml version="1.0" encoding="utf-8"?>
<calcChain xmlns="http://schemas.openxmlformats.org/spreadsheetml/2006/main">
  <c r="F129" i="7" l="1"/>
  <c r="D129" i="7" s="1"/>
  <c r="F127" i="7"/>
  <c r="D127" i="7" s="1"/>
  <c r="D126" i="7"/>
  <c r="F125" i="7"/>
  <c r="D125" i="7"/>
  <c r="F124" i="7"/>
  <c r="D124" i="7"/>
  <c r="F123" i="7"/>
  <c r="D123" i="7"/>
  <c r="F121" i="7"/>
  <c r="D121" i="7"/>
  <c r="F120" i="7"/>
  <c r="D120" i="7"/>
  <c r="Q119" i="7"/>
  <c r="P119" i="7"/>
  <c r="O119" i="7"/>
  <c r="N119" i="7"/>
  <c r="M119" i="7"/>
  <c r="L119" i="7"/>
  <c r="I119" i="7"/>
  <c r="F119" i="7"/>
  <c r="E119" i="7"/>
  <c r="D119" i="7"/>
  <c r="D116" i="7"/>
  <c r="F115" i="7"/>
  <c r="G115" i="7" s="1"/>
  <c r="D115" i="7"/>
  <c r="F114" i="7"/>
  <c r="I114" i="7" s="1"/>
  <c r="I107" i="7" s="1"/>
  <c r="F113" i="7"/>
  <c r="D113" i="7" s="1"/>
  <c r="F112" i="7"/>
  <c r="D112" i="7" s="1"/>
  <c r="F111" i="7"/>
  <c r="H111" i="7" s="1"/>
  <c r="H107" i="7" s="1"/>
  <c r="D111" i="7"/>
  <c r="D110" i="7"/>
  <c r="F109" i="7"/>
  <c r="G109" i="7" s="1"/>
  <c r="D109" i="7"/>
  <c r="F108" i="7"/>
  <c r="G108" i="7" s="1"/>
  <c r="G107" i="7" s="1"/>
  <c r="Q107" i="7"/>
  <c r="P107" i="7"/>
  <c r="O107" i="7"/>
  <c r="N107" i="7"/>
  <c r="M107" i="7"/>
  <c r="L107" i="7"/>
  <c r="K107" i="7"/>
  <c r="J107" i="7"/>
  <c r="F107" i="7"/>
  <c r="E107" i="7"/>
  <c r="F103" i="7"/>
  <c r="D103" i="7" s="1"/>
  <c r="F102" i="7"/>
  <c r="D102" i="7" s="1"/>
  <c r="F101" i="7"/>
  <c r="D101" i="7" s="1"/>
  <c r="D96" i="7" s="1"/>
  <c r="Q99" i="7"/>
  <c r="P99" i="7"/>
  <c r="O99" i="7"/>
  <c r="N99" i="7"/>
  <c r="H99" i="7"/>
  <c r="F99" i="7"/>
  <c r="E99" i="7"/>
  <c r="D99" i="7" s="1"/>
  <c r="Q96" i="7"/>
  <c r="P96" i="7"/>
  <c r="O96" i="7"/>
  <c r="N96" i="7"/>
  <c r="H96" i="7"/>
  <c r="F96" i="7"/>
  <c r="E96" i="7"/>
  <c r="F94" i="7"/>
  <c r="D94" i="7" s="1"/>
  <c r="F93" i="7"/>
  <c r="D93" i="7" s="1"/>
  <c r="F92" i="7"/>
  <c r="D92" i="7" s="1"/>
  <c r="F91" i="7"/>
  <c r="D91" i="7" s="1"/>
  <c r="F90" i="7"/>
  <c r="D90" i="7" s="1"/>
  <c r="Q88" i="7"/>
  <c r="P88" i="7"/>
  <c r="O88" i="7"/>
  <c r="N88" i="7"/>
  <c r="K88" i="7"/>
  <c r="J88" i="7"/>
  <c r="I88" i="7"/>
  <c r="H88" i="7"/>
  <c r="G88" i="7"/>
  <c r="F88" i="7"/>
  <c r="E88" i="7"/>
  <c r="D88" i="7" s="1"/>
  <c r="D79" i="7" s="1"/>
  <c r="D87" i="7"/>
  <c r="D85" i="7"/>
  <c r="Q83" i="7"/>
  <c r="P83" i="7"/>
  <c r="I83" i="7"/>
  <c r="H83" i="7"/>
  <c r="F83" i="7"/>
  <c r="E83" i="7"/>
  <c r="D83" i="7"/>
  <c r="Q79" i="7"/>
  <c r="P79" i="7"/>
  <c r="O79" i="7"/>
  <c r="N79" i="7"/>
  <c r="K79" i="7"/>
  <c r="J79" i="7"/>
  <c r="I79" i="7"/>
  <c r="H79" i="7"/>
  <c r="G79" i="7"/>
  <c r="F79" i="7"/>
  <c r="E79" i="7"/>
  <c r="F77" i="7"/>
  <c r="D77" i="7"/>
  <c r="F76" i="7"/>
  <c r="D76" i="7" s="1"/>
  <c r="F75" i="7"/>
  <c r="D75" i="7" s="1"/>
  <c r="F74" i="7"/>
  <c r="D74" i="7" s="1"/>
  <c r="G72" i="7"/>
  <c r="F72" i="7" s="1"/>
  <c r="Q70" i="7"/>
  <c r="P70" i="7"/>
  <c r="O70" i="7"/>
  <c r="N70" i="7"/>
  <c r="M70" i="7"/>
  <c r="L70" i="7"/>
  <c r="H70" i="7"/>
  <c r="G70" i="7"/>
  <c r="E70" i="7"/>
  <c r="D65" i="7"/>
  <c r="F63" i="7"/>
  <c r="D63" i="7"/>
  <c r="F62" i="7"/>
  <c r="G62" i="7" s="1"/>
  <c r="G59" i="7" s="1"/>
  <c r="G61" i="7"/>
  <c r="F61" i="7"/>
  <c r="D61" i="7"/>
  <c r="Q59" i="7"/>
  <c r="P59" i="7"/>
  <c r="O59" i="7"/>
  <c r="N59" i="7"/>
  <c r="L59" i="7"/>
  <c r="J59" i="7"/>
  <c r="F59" i="7"/>
  <c r="E59" i="7"/>
  <c r="Q58" i="7"/>
  <c r="P58" i="7"/>
  <c r="O58" i="7"/>
  <c r="N58" i="7"/>
  <c r="M58" i="7"/>
  <c r="L58" i="7"/>
  <c r="K58" i="7"/>
  <c r="J58" i="7"/>
  <c r="H58" i="7"/>
  <c r="E58" i="7"/>
  <c r="Q57" i="7"/>
  <c r="P57" i="7"/>
  <c r="O57" i="7"/>
  <c r="N57" i="7"/>
  <c r="M57" i="7"/>
  <c r="L57" i="7"/>
  <c r="K57" i="7"/>
  <c r="J57" i="7"/>
  <c r="I57" i="7"/>
  <c r="H57" i="7"/>
  <c r="G57" i="7"/>
  <c r="E57" i="7"/>
  <c r="F56" i="7"/>
  <c r="G56" i="7" s="1"/>
  <c r="F55" i="7"/>
  <c r="D55" i="7" s="1"/>
  <c r="F54" i="7"/>
  <c r="D54" i="7" s="1"/>
  <c r="F53" i="7"/>
  <c r="D53" i="7" s="1"/>
  <c r="F52" i="7"/>
  <c r="D52" i="7" s="1"/>
  <c r="F51" i="7"/>
  <c r="H51" i="7" s="1"/>
  <c r="D51" i="7"/>
  <c r="F50" i="7"/>
  <c r="D50" i="7"/>
  <c r="F49" i="7"/>
  <c r="H49" i="7" s="1"/>
  <c r="F48" i="7"/>
  <c r="H48" i="7" s="1"/>
  <c r="D48" i="7"/>
  <c r="G47" i="7"/>
  <c r="F47" i="7"/>
  <c r="D47" i="7"/>
  <c r="F46" i="7"/>
  <c r="G46" i="7" s="1"/>
  <c r="G45" i="7" s="1"/>
  <c r="G44" i="7" s="1"/>
  <c r="G43" i="7" s="1"/>
  <c r="Q45" i="7"/>
  <c r="P45" i="7"/>
  <c r="O45" i="7"/>
  <c r="N45" i="7"/>
  <c r="M45" i="7"/>
  <c r="L45" i="7"/>
  <c r="K45" i="7"/>
  <c r="J45" i="7"/>
  <c r="E45" i="7"/>
  <c r="Q44" i="7"/>
  <c r="P44" i="7"/>
  <c r="O44" i="7"/>
  <c r="N44" i="7"/>
  <c r="M44" i="7"/>
  <c r="L44" i="7"/>
  <c r="K44" i="7"/>
  <c r="J44" i="7"/>
  <c r="I44" i="7"/>
  <c r="E44" i="7"/>
  <c r="Q43" i="7"/>
  <c r="Q34" i="7" s="1"/>
  <c r="Q33" i="7" s="1"/>
  <c r="Q7" i="7" s="1"/>
  <c r="Q143" i="7" s="1"/>
  <c r="P43" i="7"/>
  <c r="O43" i="7"/>
  <c r="O34" i="7" s="1"/>
  <c r="O33" i="7" s="1"/>
  <c r="N43" i="7"/>
  <c r="M43" i="7"/>
  <c r="M34" i="7" s="1"/>
  <c r="M33" i="7" s="1"/>
  <c r="L43" i="7"/>
  <c r="K43" i="7"/>
  <c r="K34" i="7" s="1"/>
  <c r="K33" i="7" s="1"/>
  <c r="J43" i="7"/>
  <c r="I43" i="7"/>
  <c r="I34" i="7" s="1"/>
  <c r="I33" i="7" s="1"/>
  <c r="E43" i="7"/>
  <c r="E34" i="7" s="1"/>
  <c r="E33" i="7" s="1"/>
  <c r="G41" i="7"/>
  <c r="G35" i="7" s="1"/>
  <c r="G34" i="7" s="1"/>
  <c r="G33" i="7" s="1"/>
  <c r="F41" i="7"/>
  <c r="D41" i="7"/>
  <c r="D40" i="7"/>
  <c r="D39" i="7"/>
  <c r="D38" i="7"/>
  <c r="D37" i="7"/>
  <c r="Q35" i="7"/>
  <c r="P35" i="7"/>
  <c r="O35" i="7"/>
  <c r="N35" i="7"/>
  <c r="M35" i="7"/>
  <c r="L35" i="7"/>
  <c r="K35" i="7"/>
  <c r="J35" i="7"/>
  <c r="I35" i="7"/>
  <c r="H35" i="7"/>
  <c r="F35" i="7"/>
  <c r="E35" i="7"/>
  <c r="D35" i="7"/>
  <c r="P34" i="7"/>
  <c r="N34" i="7"/>
  <c r="L34" i="7"/>
  <c r="J34" i="7"/>
  <c r="P33" i="7"/>
  <c r="N33" i="7"/>
  <c r="L33" i="7"/>
  <c r="J33" i="7"/>
  <c r="F32" i="7"/>
  <c r="G32" i="7" s="1"/>
  <c r="G31" i="7"/>
  <c r="F31" i="7"/>
  <c r="D31" i="7"/>
  <c r="O30" i="7"/>
  <c r="N30" i="7"/>
  <c r="M30" i="7"/>
  <c r="L30" i="7"/>
  <c r="K30" i="7"/>
  <c r="J30" i="7"/>
  <c r="F30" i="7"/>
  <c r="G30" i="7" s="1"/>
  <c r="G29" i="7"/>
  <c r="F29" i="7"/>
  <c r="D29" i="7"/>
  <c r="F28" i="7"/>
  <c r="G28" i="7" s="1"/>
  <c r="G27" i="7"/>
  <c r="F27" i="7"/>
  <c r="D27" i="7"/>
  <c r="O25" i="7"/>
  <c r="N25" i="7"/>
  <c r="M25" i="7"/>
  <c r="L25" i="7"/>
  <c r="K25" i="7"/>
  <c r="J25" i="7"/>
  <c r="F25" i="7"/>
  <c r="F24" i="7"/>
  <c r="G24" i="7" s="1"/>
  <c r="G23" i="7"/>
  <c r="F23" i="7"/>
  <c r="D23" i="7"/>
  <c r="F22" i="7"/>
  <c r="G22" i="7" s="1"/>
  <c r="G21" i="7"/>
  <c r="F21" i="7"/>
  <c r="D21" i="7"/>
  <c r="F20" i="7"/>
  <c r="G20" i="7" s="1"/>
  <c r="G19" i="7"/>
  <c r="G18" i="7"/>
  <c r="G17" i="7"/>
  <c r="F17" i="7"/>
  <c r="D17" i="7"/>
  <c r="F16" i="7"/>
  <c r="D16" i="7"/>
  <c r="F15" i="7"/>
  <c r="D15" i="7"/>
  <c r="F14" i="7"/>
  <c r="G13" i="7"/>
  <c r="F13" i="7"/>
  <c r="D13" i="7"/>
  <c r="F12" i="7"/>
  <c r="D12" i="7"/>
  <c r="M10" i="7"/>
  <c r="L10" i="7"/>
  <c r="L8" i="7" s="1"/>
  <c r="K10" i="7"/>
  <c r="J10" i="7"/>
  <c r="J8" i="7" s="1"/>
  <c r="H10" i="7"/>
  <c r="E10" i="7"/>
  <c r="O8" i="7"/>
  <c r="O7" i="7" s="1"/>
  <c r="O143" i="7" s="1"/>
  <c r="N8" i="7"/>
  <c r="M8" i="7"/>
  <c r="M7" i="7" s="1"/>
  <c r="M143" i="7" s="1"/>
  <c r="K8" i="7"/>
  <c r="H8" i="7"/>
  <c r="P7" i="7"/>
  <c r="P143" i="7" s="1"/>
  <c r="N7" i="7"/>
  <c r="N143" i="7" s="1"/>
  <c r="L7" i="7"/>
  <c r="L143" i="7" s="1"/>
  <c r="K7" i="7"/>
  <c r="K143" i="7" s="1"/>
  <c r="J7" i="7"/>
  <c r="J143" i="7" s="1"/>
  <c r="I7" i="7"/>
  <c r="I143" i="7" s="1"/>
  <c r="F70" i="7" l="1"/>
  <c r="F58" i="7" s="1"/>
  <c r="F57" i="7" s="1"/>
  <c r="D72" i="7"/>
  <c r="D70" i="7" s="1"/>
  <c r="G14" i="7"/>
  <c r="G10" i="7" s="1"/>
  <c r="D14" i="7"/>
  <c r="D10" i="7" s="1"/>
  <c r="D8" i="7" s="1"/>
  <c r="F10" i="7"/>
  <c r="F8" i="7" s="1"/>
  <c r="G25" i="7"/>
  <c r="H44" i="7"/>
  <c r="H43" i="7" s="1"/>
  <c r="H34" i="7" s="1"/>
  <c r="H33" i="7" s="1"/>
  <c r="H7" i="7" s="1"/>
  <c r="H143" i="7" s="1"/>
  <c r="D20" i="7"/>
  <c r="D22" i="7"/>
  <c r="D24" i="7"/>
  <c r="D28" i="7"/>
  <c r="D25" i="7" s="1"/>
  <c r="E25" i="7" s="1"/>
  <c r="E8" i="7" s="1"/>
  <c r="E7" i="7" s="1"/>
  <c r="E143" i="7" s="1"/>
  <c r="D30" i="7"/>
  <c r="D32" i="7"/>
  <c r="F45" i="7"/>
  <c r="F44" i="7" s="1"/>
  <c r="F43" i="7" s="1"/>
  <c r="F34" i="7" s="1"/>
  <c r="F33" i="7" s="1"/>
  <c r="D46" i="7"/>
  <c r="D45" i="7" s="1"/>
  <c r="D108" i="7"/>
  <c r="D107" i="7" s="1"/>
  <c r="D114" i="7"/>
  <c r="D49" i="7"/>
  <c r="D56" i="7"/>
  <c r="D62" i="7"/>
  <c r="D59" i="7" s="1"/>
  <c r="D58" i="7" s="1"/>
  <c r="D57" i="7" s="1"/>
  <c r="D44" i="7" l="1"/>
  <c r="D43" i="7" s="1"/>
  <c r="D34" i="7" s="1"/>
  <c r="D33" i="7" s="1"/>
  <c r="D7" i="7" s="1"/>
  <c r="D143" i="7" s="1"/>
  <c r="F7" i="7"/>
  <c r="F143" i="7" s="1"/>
  <c r="G8" i="7"/>
  <c r="G7" i="7" s="1"/>
  <c r="G143" i="7" s="1"/>
</calcChain>
</file>

<file path=xl/sharedStrings.xml><?xml version="1.0" encoding="utf-8"?>
<sst xmlns="http://schemas.openxmlformats.org/spreadsheetml/2006/main" count="381" uniqueCount="344">
  <si>
    <t xml:space="preserve">ГБПОУ "Березниковское музыкальное училище" (колледж) </t>
  </si>
  <si>
    <t>п/п</t>
  </si>
  <si>
    <t>Формы промежуточной</t>
  </si>
  <si>
    <t>Максималь</t>
  </si>
  <si>
    <t>Самостоятель</t>
  </si>
  <si>
    <r>
      <t>Обязательные учебные занятия,</t>
    </r>
    <r>
      <rPr>
        <sz val="8"/>
        <rFont val="Arial Cyr"/>
        <charset val="204"/>
      </rPr>
      <t>часов</t>
    </r>
  </si>
  <si>
    <t>аттестации</t>
  </si>
  <si>
    <t>ная учебная</t>
  </si>
  <si>
    <t>Всего</t>
  </si>
  <si>
    <t xml:space="preserve">           4 курс</t>
  </si>
  <si>
    <t>нагрузка</t>
  </si>
  <si>
    <t>группо</t>
  </si>
  <si>
    <t>мелко</t>
  </si>
  <si>
    <t>индивиду</t>
  </si>
  <si>
    <t xml:space="preserve">   I сем</t>
  </si>
  <si>
    <t>II сем</t>
  </si>
  <si>
    <t>III сем</t>
  </si>
  <si>
    <t>IV сем</t>
  </si>
  <si>
    <t>V сем</t>
  </si>
  <si>
    <t>VI сем</t>
  </si>
  <si>
    <t>VII сем</t>
  </si>
  <si>
    <t>VIII сем</t>
  </si>
  <si>
    <t>студентов</t>
  </si>
  <si>
    <t>вые</t>
  </si>
  <si>
    <t>групповые</t>
  </si>
  <si>
    <t>альные</t>
  </si>
  <si>
    <t xml:space="preserve"> </t>
  </si>
  <si>
    <t>ВСЕГО ЧАСОВ</t>
  </si>
  <si>
    <t>ОД.00</t>
  </si>
  <si>
    <t>ОД.01</t>
  </si>
  <si>
    <t>дисциплины</t>
  </si>
  <si>
    <t>ОД.01.01</t>
  </si>
  <si>
    <t>Иностранный язык</t>
  </si>
  <si>
    <t>ОД.01.02</t>
  </si>
  <si>
    <t xml:space="preserve">Обществознание </t>
  </si>
  <si>
    <t xml:space="preserve">          ДЗ 4</t>
  </si>
  <si>
    <t>ОД.01.03</t>
  </si>
  <si>
    <t>Математика и информатика</t>
  </si>
  <si>
    <t>ОД.01.04</t>
  </si>
  <si>
    <t>Естествознание</t>
  </si>
  <si>
    <t>ДЗ 2</t>
  </si>
  <si>
    <t>ОД.01.05</t>
  </si>
  <si>
    <t>География</t>
  </si>
  <si>
    <t>ОД.01.06</t>
  </si>
  <si>
    <t>Физическая культура</t>
  </si>
  <si>
    <t xml:space="preserve"> З, З, З, ДЗ 4</t>
  </si>
  <si>
    <t>ОД.01.07</t>
  </si>
  <si>
    <t>Основы безопасности жизнедеятельности</t>
  </si>
  <si>
    <t>ОД.01.08</t>
  </si>
  <si>
    <t xml:space="preserve">Русский язык </t>
  </si>
  <si>
    <t xml:space="preserve"> Э1, -, -, Э4</t>
  </si>
  <si>
    <t>ОД.01.09</t>
  </si>
  <si>
    <t>Литература</t>
  </si>
  <si>
    <t>ОД.02</t>
  </si>
  <si>
    <t>Профильные учебные</t>
  </si>
  <si>
    <t xml:space="preserve"> дисциплины</t>
  </si>
  <si>
    <t>ОД.02.01</t>
  </si>
  <si>
    <t>История мировой культуры</t>
  </si>
  <si>
    <t xml:space="preserve"> -, -, -, ДЗ 4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</si>
  <si>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</si>
  <si>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</si>
  <si>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</si>
  <si>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</si>
  <si>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</si>
  <si>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литература:</t>
  </si>
  <si>
    <t>ОД.02.04.01</t>
  </si>
  <si>
    <t xml:space="preserve"> - зарубежная</t>
  </si>
  <si>
    <t>ОД.02.04.02</t>
  </si>
  <si>
    <t xml:space="preserve"> - отечественная</t>
  </si>
  <si>
    <t>ОГСЭ.00</t>
  </si>
  <si>
    <t>Общий гуманитарный и социа-</t>
  </si>
  <si>
    <t>льно-экономический цикл</t>
  </si>
  <si>
    <t>ОГСЭ.01</t>
  </si>
  <si>
    <t>Основы философии</t>
  </si>
  <si>
    <t xml:space="preserve"> ДЗ 5</t>
  </si>
  <si>
    <t>ОГСЭ.02</t>
  </si>
  <si>
    <t xml:space="preserve"> Э 3</t>
  </si>
  <si>
    <t>ОГСЭ.03</t>
  </si>
  <si>
    <t>Психология общения</t>
  </si>
  <si>
    <t xml:space="preserve"> ДЗ 4</t>
  </si>
  <si>
    <t>ОГСЭ.04</t>
  </si>
  <si>
    <t xml:space="preserve"> -,  - , ДЗ 7</t>
  </si>
  <si>
    <t>ОГСЭ.05</t>
  </si>
  <si>
    <t>ОГСЭ.06</t>
  </si>
  <si>
    <t>Русский язык и культура речи</t>
  </si>
  <si>
    <t>ДЗ 8</t>
  </si>
  <si>
    <t>ОГСЭ.07</t>
  </si>
  <si>
    <t xml:space="preserve"> -, -</t>
  </si>
  <si>
    <t>Основы проектной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</si>
  <si>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</si>
  <si>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</si>
  <si>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</si>
  <si>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</si>
  <si>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</si>
  <si>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Музыкальная литература </t>
  </si>
  <si>
    <t>ОП.01.02</t>
  </si>
  <si>
    <t xml:space="preserve"> - Зарубежная музыкальная литература</t>
  </si>
  <si>
    <t xml:space="preserve"> - Отечественная музыкальная литература </t>
  </si>
  <si>
    <t>ОП,02</t>
  </si>
  <si>
    <t>Сольфеджио</t>
  </si>
  <si>
    <t>ОП,03</t>
  </si>
  <si>
    <t>Элементарная теория музыки</t>
  </si>
  <si>
    <t>ОП,04</t>
  </si>
  <si>
    <t>Гармония</t>
  </si>
  <si>
    <t>ОП,05</t>
  </si>
  <si>
    <t>Анализ музыкальных произведений</t>
  </si>
  <si>
    <t xml:space="preserve"> -, ДЗ 8</t>
  </si>
  <si>
    <t>ОП,06</t>
  </si>
  <si>
    <t>Музыкальная информатика</t>
  </si>
  <si>
    <t>ОП,07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</si>
  <si>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</si>
  <si>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</si>
  <si>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</si>
  <si>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</si>
  <si>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</si>
  <si>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</si>
  <si>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</si>
  <si>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ПП.00</t>
  </si>
  <si>
    <t xml:space="preserve">      1 неделя</t>
  </si>
  <si>
    <t>ПМ.02</t>
  </si>
  <si>
    <t>Педагогическая деятельность</t>
  </si>
  <si>
    <t>МДК.02.01</t>
  </si>
  <si>
    <t>Педагогические основы преподава</t>
  </si>
  <si>
    <t>ния творческих дисциплин:</t>
  </si>
  <si>
    <t>МДК.02.02</t>
  </si>
  <si>
    <t>Учебно-методическое обеспече-</t>
  </si>
  <si>
    <t>ние учебного процесса:</t>
  </si>
  <si>
    <t>УП.00</t>
  </si>
  <si>
    <t>Учебная практика</t>
  </si>
  <si>
    <t>УП.02</t>
  </si>
  <si>
    <t>ПП.02</t>
  </si>
  <si>
    <t>1 неделя</t>
  </si>
  <si>
    <t>ПДП.00</t>
  </si>
  <si>
    <t>Недельная нагрузка студента</t>
  </si>
  <si>
    <t xml:space="preserve">Всего : </t>
  </si>
  <si>
    <t>ГИА</t>
  </si>
  <si>
    <t xml:space="preserve">Государственная итоговая </t>
  </si>
  <si>
    <t>4 нед.</t>
  </si>
  <si>
    <t xml:space="preserve">аттестация </t>
  </si>
  <si>
    <t xml:space="preserve">дисциплин и МДК </t>
  </si>
  <si>
    <t>Государственная (итоговая) аттестация</t>
  </si>
  <si>
    <t>Всего:</t>
  </si>
  <si>
    <t xml:space="preserve">производственной </t>
  </si>
  <si>
    <t xml:space="preserve">      2 недели</t>
  </si>
  <si>
    <t>1. Программа углублённой подготовки</t>
  </si>
  <si>
    <t xml:space="preserve"> практики</t>
  </si>
  <si>
    <t>ГИА.01 Подготовка выпускной квалификационной работы (1нед.)</t>
  </si>
  <si>
    <t>преддипломной практики</t>
  </si>
  <si>
    <t xml:space="preserve">Защита выпускной квалификационной работы (дипломная </t>
  </si>
  <si>
    <t>экзаменов</t>
  </si>
  <si>
    <t>дифференцированных</t>
  </si>
  <si>
    <t>зачётов</t>
  </si>
  <si>
    <t>/1/</t>
  </si>
  <si>
    <t>1 /1/</t>
  </si>
  <si>
    <t xml:space="preserve"> /1/</t>
  </si>
  <si>
    <t>3.План учебного процесса</t>
  </si>
  <si>
    <t>Наименование дисциплины</t>
  </si>
  <si>
    <t xml:space="preserve">                    </t>
  </si>
  <si>
    <t>учебный цикл</t>
  </si>
  <si>
    <t xml:space="preserve">Учебные </t>
  </si>
  <si>
    <t xml:space="preserve"> З, З, ДЗ 7</t>
  </si>
  <si>
    <t>ОП.01.01</t>
  </si>
  <si>
    <t>МДК.02.01.01</t>
  </si>
  <si>
    <t xml:space="preserve"> Основы педагогики</t>
  </si>
  <si>
    <t>МДК.02.01.02</t>
  </si>
  <si>
    <t xml:space="preserve"> Возрастная психология</t>
  </si>
  <si>
    <t xml:space="preserve"> - , -</t>
  </si>
  <si>
    <t>Инструментовка</t>
  </si>
  <si>
    <t xml:space="preserve"> Основы психологии</t>
  </si>
  <si>
    <t>музыкального восприятия</t>
  </si>
  <si>
    <t>МДК.02.02.01</t>
  </si>
  <si>
    <t>МДК.02.02.02</t>
  </si>
  <si>
    <t>Вариативная часть учебных циклов ППССЗ</t>
  </si>
  <si>
    <t>,-</t>
  </si>
  <si>
    <t>-</t>
  </si>
  <si>
    <t>МДК.02.02.03</t>
  </si>
  <si>
    <t>УП.03</t>
  </si>
  <si>
    <t xml:space="preserve">  З</t>
  </si>
  <si>
    <t xml:space="preserve">     1 неделя</t>
  </si>
  <si>
    <t>учебной практики</t>
  </si>
  <si>
    <t xml:space="preserve">    -, Э 2, ДЗ 3</t>
  </si>
  <si>
    <t xml:space="preserve"> -, ДЗ 4</t>
  </si>
  <si>
    <t>ПМ.03</t>
  </si>
  <si>
    <t>МДК.03.01</t>
  </si>
  <si>
    <t>Фольклорный ансамбль</t>
  </si>
  <si>
    <t xml:space="preserve"> - , ДЗ 8</t>
  </si>
  <si>
    <t>ДЗ 4</t>
  </si>
  <si>
    <t xml:space="preserve"> - , ДЗ 6</t>
  </si>
  <si>
    <t>Музыкальная литература</t>
  </si>
  <si>
    <t xml:space="preserve">      3 недели</t>
  </si>
  <si>
    <t>специальности)</t>
  </si>
  <si>
    <t>2 /1/</t>
  </si>
  <si>
    <t>МДК.01.02.01</t>
  </si>
  <si>
    <t>МДК.01.02.02</t>
  </si>
  <si>
    <t xml:space="preserve">ГИА.02 </t>
  </si>
  <si>
    <t xml:space="preserve"> -, ДЗ2</t>
  </si>
  <si>
    <t>Постановка голоса</t>
  </si>
  <si>
    <t>Полифония</t>
  </si>
  <si>
    <t>Изучение методической литературы по</t>
  </si>
  <si>
    <t>УП.04</t>
  </si>
  <si>
    <t>УП.05</t>
  </si>
  <si>
    <t xml:space="preserve">             Распределение обязательных учебных занятий по курсам и  семестрам</t>
  </si>
  <si>
    <t xml:space="preserve">                          в том числе</t>
  </si>
  <si>
    <t xml:space="preserve">                 1 курс</t>
  </si>
  <si>
    <t xml:space="preserve">             2 курс</t>
  </si>
  <si>
    <t xml:space="preserve">           3 курс</t>
  </si>
  <si>
    <t>Общеобразовательный</t>
  </si>
  <si>
    <t xml:space="preserve"> -, -, -,  Э4</t>
  </si>
  <si>
    <t>ОД.01.03.01</t>
  </si>
  <si>
    <t xml:space="preserve">    - математика</t>
  </si>
  <si>
    <t xml:space="preserve">    -, Э 2</t>
  </si>
  <si>
    <t>ОД.01.03.02</t>
  </si>
  <si>
    <t xml:space="preserve">   - информатика</t>
  </si>
  <si>
    <t xml:space="preserve">      ДЗ 3</t>
  </si>
  <si>
    <t xml:space="preserve"> -, ДЗ  2</t>
  </si>
  <si>
    <t>-физика</t>
  </si>
  <si>
    <t xml:space="preserve">  -, ДЗ (к)</t>
  </si>
  <si>
    <t>-астрономия</t>
  </si>
  <si>
    <t xml:space="preserve"> -, ДЗ 2 </t>
  </si>
  <si>
    <t xml:space="preserve"> - , -, -, Э4</t>
  </si>
  <si>
    <t xml:space="preserve"> -, - , -, ДЗ 4</t>
  </si>
  <si>
    <t xml:space="preserve"> -,ДЗ 2</t>
  </si>
  <si>
    <t>( -, Э2, Э3, -, Э5, Э6)</t>
  </si>
  <si>
    <t xml:space="preserve"> (-, Э 2, Э 3)</t>
  </si>
  <si>
    <t>( -, Э 5, Э 6)</t>
  </si>
  <si>
    <t>ВСЕГО ЧАСОВ ОБУЧЕНИЯ ПО УЧЕБНЫМ ЦИКЛАМ ППССЗ</t>
  </si>
  <si>
    <t xml:space="preserve">Обязательная часть циклов ППССЗ </t>
  </si>
  <si>
    <t xml:space="preserve"> -,Э,Э,-,Э,Э,-, -</t>
  </si>
  <si>
    <t xml:space="preserve"> -,Э,Э        ,-, -</t>
  </si>
  <si>
    <t xml:space="preserve">         -, Э,Э,-, -</t>
  </si>
  <si>
    <t xml:space="preserve"> -,Э 2,-,Э4,-,-,Э7,-</t>
  </si>
  <si>
    <t xml:space="preserve">  -,Э 2</t>
  </si>
  <si>
    <t xml:space="preserve"> -, -, Э5, -, Э7,-</t>
  </si>
  <si>
    <t xml:space="preserve"> -, Э6,-,-</t>
  </si>
  <si>
    <t>Народное музыкальное творчество</t>
  </si>
  <si>
    <t>Современная гармония</t>
  </si>
  <si>
    <t xml:space="preserve"> -, ДЗ 8 (к)</t>
  </si>
  <si>
    <t>ОП,08</t>
  </si>
  <si>
    <t xml:space="preserve"> -, ДЗ 8(к)</t>
  </si>
  <si>
    <t>ОП,09</t>
  </si>
  <si>
    <t>Фортепиано</t>
  </si>
  <si>
    <t xml:space="preserve"> -,ДЗ2,-,Э4,-,-,Э7,-</t>
  </si>
  <si>
    <t>ОП,10</t>
  </si>
  <si>
    <t>МДК.01.01.01</t>
  </si>
  <si>
    <t>МДК.01.01.02</t>
  </si>
  <si>
    <t xml:space="preserve">  -,ДЗ 6</t>
  </si>
  <si>
    <t>МДК.01.01.03</t>
  </si>
  <si>
    <t xml:space="preserve">Педагогические основы преподавания </t>
  </si>
  <si>
    <t xml:space="preserve"> ДЗ 5, Э 6</t>
  </si>
  <si>
    <t>музыкальной литературы</t>
  </si>
  <si>
    <t>МДК.01.01.04</t>
  </si>
  <si>
    <t xml:space="preserve"> ДЗ 3</t>
  </si>
  <si>
    <t>Основные системы музыкального</t>
  </si>
  <si>
    <t xml:space="preserve"> ДЗ 3,-</t>
  </si>
  <si>
    <t>образования</t>
  </si>
  <si>
    <t xml:space="preserve"> Методика преподавания сольфеджио</t>
  </si>
  <si>
    <t xml:space="preserve"> ДЗ 4, Э 5</t>
  </si>
  <si>
    <t>МДК.01.02.03</t>
  </si>
  <si>
    <t xml:space="preserve"> Методика преподавания ритмики</t>
  </si>
  <si>
    <t xml:space="preserve"> ДЗ 5, ДЗ 6</t>
  </si>
  <si>
    <t>МДК.01.02.04</t>
  </si>
  <si>
    <t xml:space="preserve"> Методика преподавания фортепиано</t>
  </si>
  <si>
    <t xml:space="preserve"> ДЗ 6</t>
  </si>
  <si>
    <t>МДК.01.02.05</t>
  </si>
  <si>
    <t>музыкально-теоретическим дисциплинам</t>
  </si>
  <si>
    <t>Организационная, музыкально-</t>
  </si>
  <si>
    <t>просветительская, репетиционно-</t>
  </si>
  <si>
    <t>концертная деятельность в</t>
  </si>
  <si>
    <t>творческом коллективе</t>
  </si>
  <si>
    <t xml:space="preserve">Основы организационной </t>
  </si>
  <si>
    <t>деятельности</t>
  </si>
  <si>
    <t xml:space="preserve"> Основы менеджмента и</t>
  </si>
  <si>
    <r>
      <t xml:space="preserve"> </t>
    </r>
    <r>
      <rPr>
        <i/>
        <sz val="12"/>
        <rFont val="Arial Cyr"/>
        <charset val="204"/>
      </rPr>
      <t>связи с общественностью</t>
    </r>
  </si>
  <si>
    <t>Совершенствование проф.подготовки</t>
  </si>
  <si>
    <t>Основы музыкально-просветитель</t>
  </si>
  <si>
    <t>ской и творческой деятельности :</t>
  </si>
  <si>
    <t>Цифровые музыкальные технологии</t>
  </si>
  <si>
    <t>Лекторское дело</t>
  </si>
  <si>
    <t>МДК.02.02.04</t>
  </si>
  <si>
    <t xml:space="preserve">  ДЗ1</t>
  </si>
  <si>
    <t>МДК.02.02.05</t>
  </si>
  <si>
    <t>Вокальный ансамбль</t>
  </si>
  <si>
    <t>Корреспондентская деятельность</t>
  </si>
  <si>
    <t>в средствах массовой информации</t>
  </si>
  <si>
    <t>сферы музыкальной культуры</t>
  </si>
  <si>
    <t>Основы журналистской деятельности</t>
  </si>
  <si>
    <t>в области музыкального искусства:</t>
  </si>
  <si>
    <t>МДК.03.01.01</t>
  </si>
  <si>
    <t>Основы журналистики</t>
  </si>
  <si>
    <t>ДЗ 8 (к)</t>
  </si>
  <si>
    <t>МДК.03.01.02</t>
  </si>
  <si>
    <t xml:space="preserve">Основы музыкальной критики </t>
  </si>
  <si>
    <t xml:space="preserve"> - , - , ДЗ 7</t>
  </si>
  <si>
    <t>МДК.03.01.03</t>
  </si>
  <si>
    <t>Основы литературного и музыкального</t>
  </si>
  <si>
    <t>ДЗ 8(к)</t>
  </si>
  <si>
    <t>редактирования</t>
  </si>
  <si>
    <t xml:space="preserve"> ,-</t>
  </si>
  <si>
    <t>ОП,11</t>
  </si>
  <si>
    <t>Инструментоведение</t>
  </si>
  <si>
    <t>ОП,12</t>
  </si>
  <si>
    <t>Основы композиции</t>
  </si>
  <si>
    <t xml:space="preserve"> -, -, -, -, -, -</t>
  </si>
  <si>
    <t>МДК.02.02.06</t>
  </si>
  <si>
    <t xml:space="preserve"> - , - ,ДЗ 6</t>
  </si>
  <si>
    <t>МДК.01.01.05</t>
  </si>
  <si>
    <t>Методология научно-исследовательской</t>
  </si>
  <si>
    <t xml:space="preserve">      - , -</t>
  </si>
  <si>
    <t xml:space="preserve">  - ,-,-,Э 8</t>
  </si>
  <si>
    <t>(педагогическая работа)</t>
  </si>
  <si>
    <t xml:space="preserve"> -, -, -, -, -</t>
  </si>
  <si>
    <t xml:space="preserve"> - , -, -,-</t>
  </si>
  <si>
    <t xml:space="preserve">       -,-</t>
  </si>
  <si>
    <t xml:space="preserve">Сольфеджио и ритмика(в том числе </t>
  </si>
  <si>
    <t xml:space="preserve">         - ,ДЗ 6,-,Э 8</t>
  </si>
  <si>
    <t xml:space="preserve"> педагогическая работа)</t>
  </si>
  <si>
    <t>УП.06</t>
  </si>
  <si>
    <t xml:space="preserve"> - , ДЗ 7</t>
  </si>
  <si>
    <r>
      <t>Производственная практика</t>
    </r>
    <r>
      <rPr>
        <sz val="12"/>
        <rFont val="Arial Cyr"/>
        <charset val="204"/>
      </rPr>
      <t>(по профилю</t>
    </r>
  </si>
  <si>
    <t>ПП.01.1</t>
  </si>
  <si>
    <t>Музыкально-критическая и журналистская</t>
  </si>
  <si>
    <t xml:space="preserve">    1 неделя</t>
  </si>
  <si>
    <t>практика</t>
  </si>
  <si>
    <t>ПП.01.2</t>
  </si>
  <si>
    <t>Концертно-лекционная практика</t>
  </si>
  <si>
    <t>Педагогическая практика по музыкальной</t>
  </si>
  <si>
    <t xml:space="preserve"> З, З, З</t>
  </si>
  <si>
    <t>литературе и сольфеджио, ритмике,</t>
  </si>
  <si>
    <t xml:space="preserve"> фортепиано (ознакомительная)</t>
  </si>
  <si>
    <t>Преддипломная практика</t>
  </si>
  <si>
    <t>ПДП.01</t>
  </si>
  <si>
    <t xml:space="preserve">Подготовка выпускной квалификационной </t>
  </si>
  <si>
    <t>работы (дипломная работа) по музыкальной</t>
  </si>
  <si>
    <t>З</t>
  </si>
  <si>
    <t>литературе</t>
  </si>
  <si>
    <r>
      <t>Консультации-</t>
    </r>
    <r>
      <rPr>
        <sz val="12"/>
        <rFont val="Arial Cyr"/>
        <charset val="204"/>
      </rPr>
      <t>4 часа на одного обучающегося на каждый учебный год</t>
    </r>
  </si>
  <si>
    <t>работа) - "Музыкальная литература" (1нед)</t>
  </si>
  <si>
    <t>ГИА.03 Государственный экзамен "Педагогическая подготовка"(1нед)</t>
  </si>
  <si>
    <t>5 +2к</t>
  </si>
  <si>
    <t>ГИА.04 Государственный экзамен "Теория музыки"(1нед)</t>
  </si>
  <si>
    <t>2  /1/</t>
  </si>
  <si>
    <t>В 8 семестре проводится комплексный дифференцированный зачет по ОП.07 Современная гармония и ОП.08 Полифония</t>
  </si>
  <si>
    <t>В 8 семестре проводится комплексный дифференцированный зачет по МДК 03.01.01 Основы журналистики и МДК 03.01.03 Основы литературного и музыкального редактирования</t>
  </si>
  <si>
    <t>Теория музыки   2020-2021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</si>
</sst>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4"/>
      <color rgb="FFFF0000"/>
      <name val="Arial Cyr"/>
      <charset val="204"/>
    </font>
    <font>
      <i/>
      <sz val="12"/>
      <name val="Arial Cyr"/>
      <charset val="204"/>
    </font>
    <font>
      <sz val="16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sz val="10"/>
      <color theme="9" tint="-0.249977111117893"/>
      <name val="Arial Cyr"/>
      <charset val="204"/>
    </font>
    <font>
      <b/>
      <i/>
      <sz val="12"/>
      <name val="Arial Cyr"/>
      <charset val="204"/>
    </font>
    <font>
      <b/>
      <sz val="16"/>
      <name val="Arial Cyr"/>
      <charset val="204"/>
    </font>
    <font>
      <b/>
      <sz val="10"/>
      <color theme="9" tint="-0.249977111117893"/>
      <name val="Arial Cyr"/>
      <charset val="204"/>
    </font>
    <font>
      <i/>
      <sz val="12"/>
      <color rgb="FFFF0000"/>
      <name val="Arial Cyr"/>
      <charset val="204"/>
    </font>
    <font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537">
    <xf numFmtId="0" fontId="0" fillId="0" borderId="0" xfId="0"/>
    <xf numFmtId="0" fontId="1" fillId="0" borderId="0" xfId="1" applyFont="1"/>
    <xf numFmtId="0" fontId="1" fillId="0" borderId="0" xfId="1"/>
    <xf numFmtId="0" fontId="1" fillId="0" borderId="1" xfId="1" applyBorder="1"/>
    <xf numFmtId="0" fontId="3" fillId="0" borderId="1" xfId="1" applyFont="1" applyBorder="1"/>
    <xf numFmtId="0" fontId="1" fillId="0" borderId="2" xfId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Font="1" applyBorder="1"/>
    <xf numFmtId="0" fontId="5" fillId="0" borderId="2" xfId="1" applyFont="1" applyBorder="1"/>
    <xf numFmtId="0" fontId="5" fillId="0" borderId="6" xfId="1" applyFont="1" applyBorder="1"/>
    <xf numFmtId="0" fontId="1" fillId="0" borderId="8" xfId="1" applyBorder="1"/>
    <xf numFmtId="0" fontId="4" fillId="0" borderId="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17" xfId="1" applyFont="1" applyBorder="1"/>
    <xf numFmtId="0" fontId="4" fillId="0" borderId="20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8" fillId="0" borderId="0" xfId="1" applyFont="1"/>
    <xf numFmtId="0" fontId="7" fillId="0" borderId="0" xfId="1" applyFont="1"/>
    <xf numFmtId="0" fontId="1" fillId="0" borderId="22" xfId="1" applyFont="1" applyBorder="1"/>
    <xf numFmtId="0" fontId="1" fillId="0" borderId="15" xfId="1" applyFont="1" applyBorder="1"/>
    <xf numFmtId="0" fontId="8" fillId="0" borderId="49" xfId="1" applyFont="1" applyBorder="1"/>
    <xf numFmtId="0" fontId="1" fillId="0" borderId="37" xfId="1" applyBorder="1"/>
    <xf numFmtId="0" fontId="7" fillId="0" borderId="47" xfId="1" applyFont="1" applyBorder="1"/>
    <xf numFmtId="0" fontId="1" fillId="0" borderId="47" xfId="1" applyBorder="1"/>
    <xf numFmtId="0" fontId="1" fillId="0" borderId="0" xfId="1" applyBorder="1"/>
    <xf numFmtId="0" fontId="8" fillId="0" borderId="17" xfId="1" applyFont="1" applyBorder="1"/>
    <xf numFmtId="0" fontId="2" fillId="0" borderId="31" xfId="1" applyFont="1" applyBorder="1"/>
    <xf numFmtId="0" fontId="11" fillId="0" borderId="20" xfId="1" applyFont="1" applyBorder="1" applyAlignment="1">
      <alignment horizontal="center"/>
    </xf>
    <xf numFmtId="0" fontId="11" fillId="0" borderId="46" xfId="1" applyFont="1" applyBorder="1" applyAlignment="1">
      <alignment horizontal="center"/>
    </xf>
    <xf numFmtId="0" fontId="8" fillId="0" borderId="37" xfId="1" applyFont="1" applyBorder="1"/>
    <xf numFmtId="0" fontId="8" fillId="0" borderId="47" xfId="1" applyFont="1" applyBorder="1"/>
    <xf numFmtId="0" fontId="8" fillId="0" borderId="1" xfId="1" applyFont="1" applyBorder="1"/>
    <xf numFmtId="0" fontId="11" fillId="0" borderId="1" xfId="1" applyFont="1" applyBorder="1"/>
    <xf numFmtId="0" fontId="8" fillId="0" borderId="9" xfId="1" applyFont="1" applyBorder="1"/>
    <xf numFmtId="0" fontId="8" fillId="0" borderId="26" xfId="1" applyFont="1" applyBorder="1"/>
    <xf numFmtId="0" fontId="8" fillId="0" borderId="50" xfId="1" applyFont="1" applyBorder="1"/>
    <xf numFmtId="0" fontId="2" fillId="0" borderId="3" xfId="1" applyFont="1" applyBorder="1"/>
    <xf numFmtId="0" fontId="2" fillId="0" borderId="54" xfId="1" applyFont="1" applyBorder="1"/>
    <xf numFmtId="0" fontId="1" fillId="0" borderId="70" xfId="1" applyBorder="1"/>
    <xf numFmtId="0" fontId="2" fillId="0" borderId="7" xfId="1" applyFont="1" applyBorder="1"/>
    <xf numFmtId="0" fontId="2" fillId="0" borderId="8" xfId="1" applyFont="1" applyBorder="1" applyAlignment="1">
      <alignment horizontal="right"/>
    </xf>
    <xf numFmtId="0" fontId="8" fillId="0" borderId="8" xfId="1" applyFont="1" applyBorder="1"/>
    <xf numFmtId="0" fontId="2" fillId="0" borderId="8" xfId="1" applyFont="1" applyBorder="1"/>
    <xf numFmtId="0" fontId="1" fillId="0" borderId="51" xfId="1" applyBorder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2" fillId="0" borderId="2" xfId="1" applyFont="1" applyBorder="1"/>
    <xf numFmtId="0" fontId="1" fillId="0" borderId="2" xfId="1" applyFont="1" applyBorder="1"/>
    <xf numFmtId="0" fontId="1" fillId="0" borderId="1" xfId="1" applyFont="1" applyBorder="1"/>
    <xf numFmtId="0" fontId="1" fillId="0" borderId="3" xfId="1" applyFont="1" applyBorder="1"/>
    <xf numFmtId="0" fontId="4" fillId="0" borderId="7" xfId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/>
    <xf numFmtId="0" fontId="1" fillId="0" borderId="4" xfId="1" applyFont="1" applyBorder="1"/>
    <xf numFmtId="0" fontId="1" fillId="0" borderId="9" xfId="1" applyFont="1" applyBorder="1"/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18" xfId="1" applyFont="1" applyBorder="1"/>
    <xf numFmtId="0" fontId="1" fillId="0" borderId="1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0" xfId="1" applyFont="1" applyBorder="1"/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37" xfId="1" applyFont="1" applyBorder="1"/>
    <xf numFmtId="0" fontId="1" fillId="0" borderId="47" xfId="1" applyFont="1" applyBorder="1"/>
    <xf numFmtId="0" fontId="10" fillId="0" borderId="47" xfId="1" applyFont="1" applyBorder="1"/>
    <xf numFmtId="0" fontId="10" fillId="0" borderId="0" xfId="1" applyFont="1"/>
    <xf numFmtId="0" fontId="10" fillId="0" borderId="37" xfId="1" applyFont="1" applyBorder="1"/>
    <xf numFmtId="0" fontId="2" fillId="0" borderId="37" xfId="1" applyFont="1" applyBorder="1"/>
    <xf numFmtId="0" fontId="10" fillId="0" borderId="1" xfId="1" applyFont="1" applyBorder="1"/>
    <xf numFmtId="0" fontId="8" fillId="0" borderId="46" xfId="1" applyFont="1" applyBorder="1" applyAlignment="1">
      <alignment horizontal="center"/>
    </xf>
    <xf numFmtId="0" fontId="13" fillId="0" borderId="0" xfId="1" applyFont="1"/>
    <xf numFmtId="0" fontId="8" fillId="0" borderId="59" xfId="1" applyFont="1" applyBorder="1"/>
    <xf numFmtId="0" fontId="10" fillId="0" borderId="0" xfId="1" applyFont="1" applyBorder="1"/>
    <xf numFmtId="0" fontId="1" fillId="0" borderId="6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0" fillId="0" borderId="2" xfId="1" applyFont="1" applyBorder="1"/>
    <xf numFmtId="0" fontId="11" fillId="0" borderId="46" xfId="1" applyFont="1" applyBorder="1"/>
    <xf numFmtId="0" fontId="10" fillId="0" borderId="51" xfId="1" applyFont="1" applyBorder="1"/>
    <xf numFmtId="0" fontId="3" fillId="0" borderId="0" xfId="1" applyFont="1" applyBorder="1"/>
    <xf numFmtId="0" fontId="10" fillId="0" borderId="70" xfId="1" applyFont="1" applyBorder="1"/>
    <xf numFmtId="0" fontId="11" fillId="0" borderId="0" xfId="1" applyFont="1" applyBorder="1"/>
    <xf numFmtId="0" fontId="2" fillId="0" borderId="26" xfId="1" applyFont="1" applyBorder="1"/>
    <xf numFmtId="0" fontId="1" fillId="0" borderId="0" xfId="1" applyFont="1" applyBorder="1"/>
    <xf numFmtId="0" fontId="1" fillId="0" borderId="51" xfId="1" applyFont="1" applyBorder="1"/>
    <xf numFmtId="0" fontId="1" fillId="0" borderId="70" xfId="1" applyFont="1" applyBorder="1"/>
    <xf numFmtId="0" fontId="8" fillId="0" borderId="51" xfId="1" applyFont="1" applyBorder="1"/>
    <xf numFmtId="0" fontId="3" fillId="0" borderId="0" xfId="1" applyFont="1"/>
    <xf numFmtId="0" fontId="8" fillId="0" borderId="46" xfId="1" applyFont="1" applyBorder="1" applyAlignment="1">
      <alignment horizontal="left"/>
    </xf>
    <xf numFmtId="0" fontId="8" fillId="0" borderId="26" xfId="1" applyFont="1" applyBorder="1" applyAlignment="1">
      <alignment horizontal="center"/>
    </xf>
    <xf numFmtId="0" fontId="7" fillId="0" borderId="20" xfId="1" applyFont="1" applyBorder="1" applyAlignment="1">
      <alignment horizontal="right"/>
    </xf>
    <xf numFmtId="0" fontId="7" fillId="0" borderId="22" xfId="1" applyFont="1" applyBorder="1" applyAlignment="1">
      <alignment horizontal="right"/>
    </xf>
    <xf numFmtId="0" fontId="11" fillId="0" borderId="9" xfId="1" applyFont="1" applyBorder="1" applyAlignment="1">
      <alignment horizontal="center"/>
    </xf>
    <xf numFmtId="0" fontId="8" fillId="0" borderId="2" xfId="1" applyFont="1" applyBorder="1"/>
    <xf numFmtId="0" fontId="1" fillId="0" borderId="10" xfId="1" applyFont="1" applyBorder="1"/>
    <xf numFmtId="0" fontId="10" fillId="0" borderId="8" xfId="1" applyFont="1" applyBorder="1"/>
    <xf numFmtId="0" fontId="7" fillId="0" borderId="45" xfId="1" applyFont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2" fillId="0" borderId="20" xfId="1" applyFont="1" applyBorder="1"/>
    <xf numFmtId="0" fontId="8" fillId="0" borderId="62" xfId="1" applyFont="1" applyBorder="1"/>
    <xf numFmtId="0" fontId="2" fillId="0" borderId="9" xfId="1" applyFont="1" applyBorder="1"/>
    <xf numFmtId="0" fontId="11" fillId="0" borderId="50" xfId="1" applyFont="1" applyBorder="1"/>
    <xf numFmtId="0" fontId="8" fillId="0" borderId="50" xfId="1" applyFont="1" applyBorder="1" applyAlignment="1">
      <alignment horizontal="center"/>
    </xf>
    <xf numFmtId="0" fontId="8" fillId="0" borderId="60" xfId="1" applyFont="1" applyBorder="1"/>
    <xf numFmtId="0" fontId="8" fillId="0" borderId="9" xfId="1" applyFont="1" applyBorder="1" applyAlignment="1">
      <alignment horizontal="center"/>
    </xf>
    <xf numFmtId="0" fontId="11" fillId="0" borderId="9" xfId="1" applyFont="1" applyBorder="1"/>
    <xf numFmtId="0" fontId="11" fillId="0" borderId="29" xfId="1" applyFont="1" applyBorder="1"/>
    <xf numFmtId="0" fontId="1" fillId="0" borderId="20" xfId="1" applyFont="1" applyBorder="1" applyAlignment="1">
      <alignment horizontal="center"/>
    </xf>
    <xf numFmtId="0" fontId="8" fillId="0" borderId="3" xfId="1" applyFont="1" applyBorder="1"/>
    <xf numFmtId="0" fontId="8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/>
    <xf numFmtId="0" fontId="4" fillId="0" borderId="15" xfId="1" applyFont="1" applyBorder="1" applyAlignment="1">
      <alignment horizontal="center"/>
    </xf>
    <xf numFmtId="0" fontId="1" fillId="0" borderId="21" xfId="1" applyFont="1" applyBorder="1"/>
    <xf numFmtId="0" fontId="4" fillId="0" borderId="22" xfId="1" applyFont="1" applyBorder="1"/>
    <xf numFmtId="0" fontId="1" fillId="0" borderId="66" xfId="1" applyFont="1" applyBorder="1" applyAlignment="1">
      <alignment horizontal="center"/>
    </xf>
    <xf numFmtId="0" fontId="1" fillId="0" borderId="40" xfId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8" fillId="0" borderId="31" xfId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6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2" xfId="1" applyFont="1" applyBorder="1"/>
    <xf numFmtId="0" fontId="2" fillId="0" borderId="8" xfId="1" applyFont="1" applyBorder="1" applyAlignment="1">
      <alignment horizontal="center"/>
    </xf>
    <xf numFmtId="0" fontId="2" fillId="0" borderId="19" xfId="1" applyFont="1" applyBorder="1"/>
    <xf numFmtId="0" fontId="2" fillId="0" borderId="4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8" fillId="0" borderId="36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2" fillId="0" borderId="18" xfId="1" applyFont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8" fillId="0" borderId="30" xfId="1" applyFont="1" applyBorder="1"/>
    <xf numFmtId="0" fontId="8" fillId="0" borderId="14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2" fillId="0" borderId="28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30" xfId="1" applyFont="1" applyBorder="1" applyAlignment="1">
      <alignment horizontal="right"/>
    </xf>
    <xf numFmtId="0" fontId="11" fillId="0" borderId="15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8" fillId="0" borderId="10" xfId="1" applyFont="1" applyBorder="1"/>
    <xf numFmtId="0" fontId="2" fillId="0" borderId="3" xfId="1" applyFont="1" applyBorder="1" applyAlignment="1">
      <alignment horizontal="right"/>
    </xf>
    <xf numFmtId="0" fontId="2" fillId="0" borderId="36" xfId="1" applyFont="1" applyBorder="1" applyAlignment="1">
      <alignment horizontal="right"/>
    </xf>
    <xf numFmtId="0" fontId="8" fillId="0" borderId="10" xfId="1" applyFont="1" applyBorder="1" applyAlignment="1">
      <alignment horizontal="right"/>
    </xf>
    <xf numFmtId="0" fontId="8" fillId="0" borderId="19" xfId="1" applyFont="1" applyBorder="1" applyAlignment="1">
      <alignment horizontal="right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right"/>
    </xf>
    <xf numFmtId="0" fontId="8" fillId="0" borderId="37" xfId="1" applyFont="1" applyBorder="1" applyAlignment="1">
      <alignment horizontal="right"/>
    </xf>
    <xf numFmtId="0" fontId="2" fillId="0" borderId="38" xfId="1" applyFont="1" applyBorder="1" applyAlignment="1">
      <alignment horizontal="right"/>
    </xf>
    <xf numFmtId="0" fontId="8" fillId="0" borderId="40" xfId="1" applyFont="1" applyBorder="1" applyAlignment="1">
      <alignment horizontal="right"/>
    </xf>
    <xf numFmtId="0" fontId="8" fillId="0" borderId="39" xfId="1" applyFont="1" applyBorder="1" applyAlignment="1">
      <alignment horizontal="right"/>
    </xf>
    <xf numFmtId="0" fontId="2" fillId="0" borderId="41" xfId="1" applyFont="1" applyBorder="1" applyAlignment="1">
      <alignment horizontal="right"/>
    </xf>
    <xf numFmtId="0" fontId="2" fillId="0" borderId="42" xfId="1" applyFont="1" applyBorder="1" applyAlignment="1">
      <alignment horizontal="right"/>
    </xf>
    <xf numFmtId="0" fontId="8" fillId="0" borderId="38" xfId="1" applyFont="1" applyBorder="1" applyAlignment="1">
      <alignment horizontal="right"/>
    </xf>
    <xf numFmtId="0" fontId="8" fillId="0" borderId="42" xfId="1" applyFont="1" applyBorder="1" applyAlignment="1">
      <alignment horizontal="right"/>
    </xf>
    <xf numFmtId="0" fontId="8" fillId="0" borderId="55" xfId="1" applyFont="1" applyBorder="1"/>
    <xf numFmtId="0" fontId="8" fillId="0" borderId="55" xfId="1" applyFont="1" applyBorder="1" applyAlignment="1">
      <alignment horizontal="center"/>
    </xf>
    <xf numFmtId="0" fontId="8" fillId="0" borderId="12" xfId="1" applyFont="1" applyBorder="1" applyAlignment="1">
      <alignment horizontal="right"/>
    </xf>
    <xf numFmtId="0" fontId="8" fillId="0" borderId="55" xfId="1" applyFont="1" applyBorder="1" applyAlignment="1">
      <alignment horizontal="right"/>
    </xf>
    <xf numFmtId="0" fontId="8" fillId="0" borderId="24" xfId="2" applyFont="1" applyBorder="1" applyAlignment="1">
      <alignment horizontal="right"/>
    </xf>
    <xf numFmtId="0" fontId="8" fillId="0" borderId="23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8" fillId="0" borderId="43" xfId="2" applyFont="1" applyBorder="1" applyAlignment="1">
      <alignment horizontal="right"/>
    </xf>
    <xf numFmtId="0" fontId="8" fillId="0" borderId="57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24" xfId="1" applyFont="1" applyBorder="1" applyAlignment="1">
      <alignment horizontal="right"/>
    </xf>
    <xf numFmtId="0" fontId="8" fillId="0" borderId="69" xfId="1" applyFont="1" applyBorder="1" applyAlignment="1">
      <alignment horizontal="right"/>
    </xf>
    <xf numFmtId="0" fontId="8" fillId="0" borderId="43" xfId="1" applyFont="1" applyBorder="1" applyAlignment="1">
      <alignment horizontal="right"/>
    </xf>
    <xf numFmtId="0" fontId="8" fillId="0" borderId="57" xfId="1" applyFont="1" applyBorder="1" applyAlignment="1">
      <alignment horizontal="right"/>
    </xf>
    <xf numFmtId="0" fontId="8" fillId="0" borderId="46" xfId="1" applyFont="1" applyBorder="1"/>
    <xf numFmtId="0" fontId="8" fillId="0" borderId="47" xfId="1" applyFont="1" applyBorder="1" applyAlignment="1">
      <alignment horizontal="right"/>
    </xf>
    <xf numFmtId="0" fontId="8" fillId="0" borderId="46" xfId="1" applyFont="1" applyBorder="1" applyAlignment="1">
      <alignment horizontal="right"/>
    </xf>
    <xf numFmtId="0" fontId="8" fillId="0" borderId="63" xfId="1" applyFont="1" applyBorder="1" applyAlignment="1">
      <alignment horizontal="right"/>
    </xf>
    <xf numFmtId="0" fontId="8" fillId="0" borderId="48" xfId="1" applyFont="1" applyBorder="1" applyAlignment="1">
      <alignment horizontal="right"/>
    </xf>
    <xf numFmtId="0" fontId="8" fillId="0" borderId="45" xfId="1" applyFont="1" applyBorder="1" applyAlignment="1">
      <alignment horizontal="right"/>
    </xf>
    <xf numFmtId="0" fontId="8" fillId="0" borderId="49" xfId="1" applyFont="1" applyBorder="1" applyAlignment="1">
      <alignment horizontal="right"/>
    </xf>
    <xf numFmtId="0" fontId="8" fillId="0" borderId="44" xfId="1" applyFont="1" applyBorder="1" applyAlignment="1">
      <alignment horizontal="right"/>
    </xf>
    <xf numFmtId="0" fontId="8" fillId="0" borderId="76" xfId="1" applyFont="1" applyBorder="1" applyAlignment="1">
      <alignment horizontal="right"/>
    </xf>
    <xf numFmtId="0" fontId="8" fillId="0" borderId="20" xfId="1" applyFont="1" applyBorder="1"/>
    <xf numFmtId="0" fontId="11" fillId="0" borderId="50" xfId="1" applyFont="1" applyBorder="1" applyAlignment="1"/>
    <xf numFmtId="0" fontId="11" fillId="0" borderId="47" xfId="1" applyFont="1" applyBorder="1"/>
    <xf numFmtId="0" fontId="11" fillId="0" borderId="46" xfId="1" applyFont="1" applyBorder="1" applyAlignment="1">
      <alignment horizontal="left"/>
    </xf>
    <xf numFmtId="0" fontId="11" fillId="0" borderId="47" xfId="1" applyFont="1" applyBorder="1" applyAlignment="1">
      <alignment horizontal="right"/>
    </xf>
    <xf numFmtId="0" fontId="11" fillId="0" borderId="46" xfId="1" applyFont="1" applyBorder="1" applyAlignment="1">
      <alignment horizontal="right"/>
    </xf>
    <xf numFmtId="0" fontId="11" fillId="0" borderId="63" xfId="1" applyFont="1" applyBorder="1" applyAlignment="1">
      <alignment horizontal="right"/>
    </xf>
    <xf numFmtId="0" fontId="11" fillId="0" borderId="45" xfId="1" applyFont="1" applyBorder="1" applyAlignment="1">
      <alignment horizontal="right"/>
    </xf>
    <xf numFmtId="0" fontId="11" fillId="0" borderId="49" xfId="1" applyFont="1" applyBorder="1" applyAlignment="1">
      <alignment horizontal="right"/>
    </xf>
    <xf numFmtId="0" fontId="11" fillId="0" borderId="20" xfId="1" applyFont="1" applyBorder="1" applyAlignment="1"/>
    <xf numFmtId="0" fontId="8" fillId="0" borderId="63" xfId="2" applyFont="1" applyBorder="1" applyAlignment="1">
      <alignment horizontal="right"/>
    </xf>
    <xf numFmtId="0" fontId="8" fillId="0" borderId="48" xfId="2" applyFont="1" applyBorder="1" applyAlignment="1">
      <alignment horizontal="right"/>
    </xf>
    <xf numFmtId="0" fontId="8" fillId="0" borderId="47" xfId="2" applyFont="1" applyBorder="1" applyAlignment="1">
      <alignment horizontal="right"/>
    </xf>
    <xf numFmtId="0" fontId="8" fillId="0" borderId="45" xfId="2" applyFont="1" applyBorder="1" applyAlignment="1">
      <alignment horizontal="right"/>
    </xf>
    <xf numFmtId="0" fontId="8" fillId="0" borderId="49" xfId="2" applyFont="1" applyBorder="1" applyAlignment="1">
      <alignment horizontal="right"/>
    </xf>
    <xf numFmtId="0" fontId="8" fillId="0" borderId="44" xfId="2" applyFont="1" applyBorder="1" applyAlignment="1">
      <alignment horizontal="right"/>
    </xf>
    <xf numFmtId="49" fontId="8" fillId="0" borderId="47" xfId="1" applyNumberFormat="1" applyFont="1" applyBorder="1"/>
    <xf numFmtId="0" fontId="8" fillId="0" borderId="51" xfId="1" applyFont="1" applyBorder="1" applyAlignment="1">
      <alignment horizontal="right"/>
    </xf>
    <xf numFmtId="0" fontId="8" fillId="0" borderId="50" xfId="1" applyFont="1" applyBorder="1" applyAlignment="1">
      <alignment horizontal="right"/>
    </xf>
    <xf numFmtId="0" fontId="8" fillId="0" borderId="75" xfId="2" applyFont="1" applyBorder="1" applyAlignment="1">
      <alignment horizontal="right"/>
    </xf>
    <xf numFmtId="0" fontId="8" fillId="0" borderId="16" xfId="2" applyFont="1" applyBorder="1" applyAlignment="1">
      <alignment horizontal="right"/>
    </xf>
    <xf numFmtId="0" fontId="8" fillId="0" borderId="51" xfId="2" applyFont="1" applyBorder="1" applyAlignment="1">
      <alignment horizontal="right"/>
    </xf>
    <xf numFmtId="0" fontId="8" fillId="0" borderId="27" xfId="2" applyFont="1" applyBorder="1" applyAlignment="1">
      <alignment horizontal="right"/>
    </xf>
    <xf numFmtId="0" fontId="8" fillId="0" borderId="52" xfId="2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0" fontId="8" fillId="0" borderId="75" xfId="1" applyFont="1" applyBorder="1" applyAlignment="1">
      <alignment horizontal="right"/>
    </xf>
    <xf numFmtId="0" fontId="8" fillId="0" borderId="74" xfId="1" applyFont="1" applyBorder="1" applyAlignment="1">
      <alignment horizontal="right"/>
    </xf>
    <xf numFmtId="0" fontId="8" fillId="0" borderId="27" xfId="1" applyFont="1" applyBorder="1" applyAlignment="1">
      <alignment horizontal="right"/>
    </xf>
    <xf numFmtId="0" fontId="8" fillId="0" borderId="52" xfId="1" applyFont="1" applyBorder="1" applyAlignment="1">
      <alignment horizontal="right"/>
    </xf>
    <xf numFmtId="0" fontId="8" fillId="0" borderId="33" xfId="1" applyFont="1" applyBorder="1"/>
    <xf numFmtId="0" fontId="8" fillId="0" borderId="34" xfId="1" applyFont="1" applyBorder="1"/>
    <xf numFmtId="0" fontId="8" fillId="0" borderId="34" xfId="1" applyFont="1" applyBorder="1" applyAlignment="1">
      <alignment horizontal="center"/>
    </xf>
    <xf numFmtId="0" fontId="8" fillId="0" borderId="34" xfId="1" applyFont="1" applyBorder="1" applyAlignment="1">
      <alignment horizontal="right"/>
    </xf>
    <xf numFmtId="0" fontId="8" fillId="0" borderId="34" xfId="2" applyFont="1" applyBorder="1" applyAlignment="1">
      <alignment horizontal="right"/>
    </xf>
    <xf numFmtId="0" fontId="8" fillId="0" borderId="32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30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77" xfId="1" applyFont="1" applyBorder="1" applyAlignment="1">
      <alignment horizontal="right"/>
    </xf>
    <xf numFmtId="0" fontId="2" fillId="0" borderId="26" xfId="1" applyFont="1" applyBorder="1" applyAlignment="1">
      <alignment horizontal="center"/>
    </xf>
    <xf numFmtId="0" fontId="8" fillId="0" borderId="26" xfId="1" applyFont="1" applyBorder="1" applyAlignment="1">
      <alignment horizontal="right"/>
    </xf>
    <xf numFmtId="0" fontId="11" fillId="0" borderId="41" xfId="1" applyFont="1" applyBorder="1" applyAlignment="1">
      <alignment horizontal="right"/>
    </xf>
    <xf numFmtId="0" fontId="8" fillId="0" borderId="41" xfId="1" applyFont="1" applyBorder="1" applyAlignment="1">
      <alignment horizontal="right"/>
    </xf>
    <xf numFmtId="0" fontId="8" fillId="0" borderId="64" xfId="1" applyFont="1" applyBorder="1" applyAlignment="1">
      <alignment horizontal="right"/>
    </xf>
    <xf numFmtId="0" fontId="8" fillId="0" borderId="43" xfId="1" applyFont="1" applyBorder="1"/>
    <xf numFmtId="0" fontId="8" fillId="0" borderId="13" xfId="1" applyFont="1" applyBorder="1"/>
    <xf numFmtId="0" fontId="8" fillId="0" borderId="63" xfId="1" applyFont="1" applyBorder="1" applyAlignment="1">
      <alignment horizontal="center"/>
    </xf>
    <xf numFmtId="0" fontId="8" fillId="0" borderId="21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22" xfId="1" applyFont="1" applyBorder="1" applyAlignment="1">
      <alignment horizontal="right"/>
    </xf>
    <xf numFmtId="0" fontId="8" fillId="0" borderId="23" xfId="1" applyFont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8" fillId="0" borderId="45" xfId="1" applyFont="1" applyBorder="1"/>
    <xf numFmtId="0" fontId="8" fillId="0" borderId="44" xfId="1" applyFont="1" applyBorder="1"/>
    <xf numFmtId="0" fontId="8" fillId="0" borderId="22" xfId="1" applyFont="1" applyBorder="1"/>
    <xf numFmtId="0" fontId="8" fillId="0" borderId="44" xfId="1" applyFont="1" applyBorder="1" applyAlignment="1">
      <alignment horizontal="center"/>
    </xf>
    <xf numFmtId="0" fontId="11" fillId="0" borderId="15" xfId="1" applyFont="1" applyBorder="1"/>
    <xf numFmtId="0" fontId="11" fillId="0" borderId="17" xfId="1" applyFont="1" applyBorder="1"/>
    <xf numFmtId="0" fontId="11" fillId="0" borderId="17" xfId="1" applyFont="1" applyBorder="1" applyAlignment="1">
      <alignment horizontal="center"/>
    </xf>
    <xf numFmtId="0" fontId="11" fillId="0" borderId="17" xfId="1" applyFont="1" applyBorder="1" applyAlignment="1">
      <alignment horizontal="right"/>
    </xf>
    <xf numFmtId="0" fontId="11" fillId="0" borderId="51" xfId="1" applyFont="1" applyBorder="1" applyAlignment="1">
      <alignment horizontal="right"/>
    </xf>
    <xf numFmtId="0" fontId="11" fillId="0" borderId="27" xfId="1" applyFont="1" applyBorder="1" applyAlignment="1">
      <alignment horizontal="right"/>
    </xf>
    <xf numFmtId="0" fontId="11" fillId="0" borderId="16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8" fillId="0" borderId="17" xfId="1" applyFont="1" applyBorder="1" applyAlignment="1">
      <alignment horizontal="right"/>
    </xf>
    <xf numFmtId="0" fontId="11" fillId="0" borderId="52" xfId="1" applyFont="1" applyBorder="1" applyAlignment="1">
      <alignment horizontal="right"/>
    </xf>
    <xf numFmtId="0" fontId="11" fillId="0" borderId="22" xfId="1" applyFont="1" applyBorder="1"/>
    <xf numFmtId="0" fontId="11" fillId="0" borderId="21" xfId="1" applyFont="1" applyBorder="1"/>
    <xf numFmtId="0" fontId="11" fillId="0" borderId="21" xfId="1" applyFont="1" applyBorder="1" applyAlignment="1">
      <alignment horizontal="center"/>
    </xf>
    <xf numFmtId="0" fontId="11" fillId="0" borderId="21" xfId="1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11" fillId="0" borderId="22" xfId="1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0" fontId="11" fillId="0" borderId="25" xfId="1" applyFont="1" applyBorder="1" applyAlignment="1">
      <alignment horizontal="right"/>
    </xf>
    <xf numFmtId="0" fontId="8" fillId="0" borderId="3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33" xfId="1" applyFont="1" applyBorder="1" applyAlignment="1">
      <alignment horizontal="right"/>
    </xf>
    <xf numFmtId="0" fontId="2" fillId="0" borderId="35" xfId="1" applyFont="1" applyBorder="1" applyAlignment="1">
      <alignment horizontal="right"/>
    </xf>
    <xf numFmtId="0" fontId="2" fillId="0" borderId="34" xfId="1" applyFont="1" applyBorder="1" applyAlignment="1">
      <alignment horizontal="right"/>
    </xf>
    <xf numFmtId="0" fontId="2" fillId="0" borderId="32" xfId="1" applyFont="1" applyBorder="1" applyAlignment="1">
      <alignment horizontal="right"/>
    </xf>
    <xf numFmtId="0" fontId="2" fillId="0" borderId="37" xfId="1" applyFont="1" applyBorder="1" applyAlignment="1">
      <alignment horizontal="right"/>
    </xf>
    <xf numFmtId="0" fontId="2" fillId="0" borderId="40" xfId="1" applyFont="1" applyBorder="1" applyAlignment="1">
      <alignment horizontal="right"/>
    </xf>
    <xf numFmtId="0" fontId="8" fillId="0" borderId="1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right"/>
    </xf>
    <xf numFmtId="0" fontId="2" fillId="0" borderId="46" xfId="1" applyFont="1" applyBorder="1"/>
    <xf numFmtId="0" fontId="8" fillId="0" borderId="45" xfId="1" applyFont="1" applyBorder="1" applyAlignment="1">
      <alignment horizontal="center"/>
    </xf>
    <xf numFmtId="0" fontId="7" fillId="0" borderId="48" xfId="1" applyFont="1" applyBorder="1" applyAlignment="1">
      <alignment horizontal="right"/>
    </xf>
    <xf numFmtId="0" fontId="8" fillId="0" borderId="21" xfId="1" applyFont="1" applyBorder="1"/>
    <xf numFmtId="0" fontId="8" fillId="0" borderId="20" xfId="1" applyFont="1" applyBorder="1" applyAlignment="1">
      <alignment horizontal="right"/>
    </xf>
    <xf numFmtId="0" fontId="14" fillId="0" borderId="49" xfId="1" applyFont="1" applyBorder="1" applyAlignment="1">
      <alignment horizontal="right"/>
    </xf>
    <xf numFmtId="0" fontId="8" fillId="0" borderId="38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38" xfId="1" applyFont="1" applyBorder="1"/>
    <xf numFmtId="0" fontId="2" fillId="0" borderId="40" xfId="1" applyFont="1" applyBorder="1"/>
    <xf numFmtId="0" fontId="2" fillId="0" borderId="39" xfId="1" applyFont="1" applyBorder="1"/>
    <xf numFmtId="0" fontId="2" fillId="0" borderId="42" xfId="1" applyFont="1" applyBorder="1"/>
    <xf numFmtId="0" fontId="8" fillId="0" borderId="12" xfId="1" applyFont="1" applyBorder="1"/>
    <xf numFmtId="0" fontId="8" fillId="0" borderId="56" xfId="1" applyFont="1" applyBorder="1"/>
    <xf numFmtId="0" fontId="8" fillId="0" borderId="57" xfId="1" applyFont="1" applyBorder="1"/>
    <xf numFmtId="0" fontId="11" fillId="0" borderId="20" xfId="1" applyFont="1" applyBorder="1"/>
    <xf numFmtId="0" fontId="11" fillId="0" borderId="23" xfId="1" applyFont="1" applyBorder="1"/>
    <xf numFmtId="0" fontId="8" fillId="0" borderId="23" xfId="1" applyFont="1" applyBorder="1"/>
    <xf numFmtId="0" fontId="11" fillId="0" borderId="25" xfId="1" applyFont="1" applyBorder="1"/>
    <xf numFmtId="0" fontId="11" fillId="0" borderId="45" xfId="1" applyFont="1" applyBorder="1"/>
    <xf numFmtId="0" fontId="11" fillId="0" borderId="48" xfId="1" applyFont="1" applyBorder="1"/>
    <xf numFmtId="0" fontId="8" fillId="0" borderId="48" xfId="1" applyFont="1" applyBorder="1"/>
    <xf numFmtId="0" fontId="11" fillId="0" borderId="49" xfId="1" applyFont="1" applyBorder="1"/>
    <xf numFmtId="0" fontId="11" fillId="0" borderId="44" xfId="1" applyFont="1" applyBorder="1"/>
    <xf numFmtId="0" fontId="13" fillId="0" borderId="0" xfId="1" applyFont="1" applyBorder="1"/>
    <xf numFmtId="0" fontId="18" fillId="0" borderId="0" xfId="1" applyFont="1" applyBorder="1"/>
    <xf numFmtId="0" fontId="8" fillId="0" borderId="20" xfId="1" applyFont="1" applyBorder="1" applyAlignment="1">
      <alignment horizontal="center"/>
    </xf>
    <xf numFmtId="0" fontId="8" fillId="0" borderId="25" xfId="1" applyFont="1" applyBorder="1"/>
    <xf numFmtId="0" fontId="8" fillId="0" borderId="63" xfId="1" applyFont="1" applyBorder="1"/>
    <xf numFmtId="0" fontId="18" fillId="0" borderId="0" xfId="1" applyFont="1"/>
    <xf numFmtId="0" fontId="2" fillId="0" borderId="5" xfId="1" applyFont="1" applyBorder="1"/>
    <xf numFmtId="0" fontId="8" fillId="0" borderId="6" xfId="1" applyFont="1" applyBorder="1" applyAlignment="1">
      <alignment horizontal="right"/>
    </xf>
    <xf numFmtId="0" fontId="8" fillId="0" borderId="35" xfId="1" applyFont="1" applyBorder="1" applyAlignment="1">
      <alignment horizontal="right"/>
    </xf>
    <xf numFmtId="0" fontId="8" fillId="0" borderId="7" xfId="1" applyFont="1" applyBorder="1"/>
    <xf numFmtId="0" fontId="8" fillId="0" borderId="3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8" fillId="0" borderId="50" xfId="1" applyFont="1" applyBorder="1" applyAlignment="1"/>
    <xf numFmtId="0" fontId="11" fillId="0" borderId="48" xfId="1" applyFont="1" applyBorder="1" applyAlignment="1">
      <alignment horizontal="right"/>
    </xf>
    <xf numFmtId="0" fontId="11" fillId="0" borderId="44" xfId="1" applyFont="1" applyBorder="1" applyAlignment="1">
      <alignment horizontal="right"/>
    </xf>
    <xf numFmtId="0" fontId="15" fillId="0" borderId="1" xfId="1" applyFont="1" applyBorder="1"/>
    <xf numFmtId="0" fontId="11" fillId="0" borderId="9" xfId="1" applyFont="1" applyBorder="1" applyAlignment="1">
      <alignment horizontal="right"/>
    </xf>
    <xf numFmtId="0" fontId="8" fillId="0" borderId="9" xfId="1" applyFont="1" applyBorder="1" applyAlignment="1"/>
    <xf numFmtId="0" fontId="11" fillId="0" borderId="20" xfId="1" applyFont="1" applyBorder="1" applyAlignment="1">
      <alignment horizontal="right"/>
    </xf>
    <xf numFmtId="0" fontId="11" fillId="0" borderId="50" xfId="1" applyFont="1" applyBorder="1" applyAlignment="1">
      <alignment horizontal="right"/>
    </xf>
    <xf numFmtId="0" fontId="19" fillId="0" borderId="0" xfId="1" applyFont="1" applyBorder="1"/>
    <xf numFmtId="0" fontId="19" fillId="0" borderId="26" xfId="1" applyFont="1" applyBorder="1"/>
    <xf numFmtId="0" fontId="11" fillId="0" borderId="26" xfId="1" applyFont="1" applyBorder="1" applyAlignment="1">
      <alignment horizontal="center"/>
    </xf>
    <xf numFmtId="0" fontId="11" fillId="0" borderId="38" xfId="1" applyFont="1" applyBorder="1" applyAlignment="1">
      <alignment horizontal="right"/>
    </xf>
    <xf numFmtId="0" fontId="11" fillId="0" borderId="40" xfId="1" applyFont="1" applyBorder="1" applyAlignment="1">
      <alignment horizontal="right"/>
    </xf>
    <xf numFmtId="0" fontId="11" fillId="0" borderId="42" xfId="1" applyFont="1" applyBorder="1" applyAlignment="1">
      <alignment horizontal="right"/>
    </xf>
    <xf numFmtId="0" fontId="8" fillId="0" borderId="3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8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30" xfId="1" applyFont="1" applyBorder="1"/>
    <xf numFmtId="0" fontId="8" fillId="0" borderId="2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4" xfId="1" applyFont="1" applyBorder="1"/>
    <xf numFmtId="0" fontId="11" fillId="0" borderId="51" xfId="1" applyFont="1" applyBorder="1"/>
    <xf numFmtId="0" fontId="11" fillId="0" borderId="16" xfId="1" applyFont="1" applyBorder="1"/>
    <xf numFmtId="0" fontId="8" fillId="0" borderId="16" xfId="1" applyFont="1" applyBorder="1"/>
    <xf numFmtId="0" fontId="8" fillId="0" borderId="27" xfId="1" applyFont="1" applyBorder="1"/>
    <xf numFmtId="0" fontId="8" fillId="0" borderId="52" xfId="1" applyFont="1" applyBorder="1"/>
    <xf numFmtId="0" fontId="11" fillId="0" borderId="27" xfId="1" applyFont="1" applyBorder="1"/>
    <xf numFmtId="0" fontId="8" fillId="0" borderId="28" xfId="1" applyFont="1" applyBorder="1"/>
    <xf numFmtId="0" fontId="8" fillId="0" borderId="14" xfId="1" applyFont="1" applyBorder="1"/>
    <xf numFmtId="0" fontId="8" fillId="0" borderId="29" xfId="1" applyFont="1" applyBorder="1"/>
    <xf numFmtId="0" fontId="11" fillId="0" borderId="14" xfId="1" applyFont="1" applyBorder="1"/>
    <xf numFmtId="0" fontId="11" fillId="0" borderId="30" xfId="1" applyFont="1" applyBorder="1"/>
    <xf numFmtId="0" fontId="11" fillId="0" borderId="37" xfId="1" applyFont="1" applyBorder="1"/>
    <xf numFmtId="0" fontId="8" fillId="0" borderId="40" xfId="1" applyFont="1" applyBorder="1"/>
    <xf numFmtId="0" fontId="8" fillId="0" borderId="39" xfId="1" applyFont="1" applyBorder="1"/>
    <xf numFmtId="0" fontId="8" fillId="0" borderId="41" xfId="1" applyFont="1" applyBorder="1"/>
    <xf numFmtId="0" fontId="8" fillId="0" borderId="42" xfId="1" applyFont="1" applyBorder="1"/>
    <xf numFmtId="0" fontId="11" fillId="0" borderId="38" xfId="1" applyFont="1" applyBorder="1"/>
    <xf numFmtId="0" fontId="11" fillId="0" borderId="39" xfId="1" applyFont="1" applyBorder="1"/>
    <xf numFmtId="0" fontId="11" fillId="0" borderId="42" xfId="1" applyFont="1" applyBorder="1"/>
    <xf numFmtId="0" fontId="2" fillId="0" borderId="1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right"/>
    </xf>
    <xf numFmtId="0" fontId="8" fillId="0" borderId="30" xfId="1" applyFont="1" applyBorder="1" applyAlignment="1">
      <alignment horizontal="right"/>
    </xf>
    <xf numFmtId="0" fontId="8" fillId="0" borderId="15" xfId="1" applyFont="1" applyBorder="1"/>
    <xf numFmtId="0" fontId="8" fillId="0" borderId="26" xfId="1" applyFont="1" applyBorder="1" applyAlignment="1"/>
    <xf numFmtId="0" fontId="8" fillId="0" borderId="38" xfId="1" applyFont="1" applyBorder="1"/>
    <xf numFmtId="0" fontId="2" fillId="0" borderId="4" xfId="1" applyFont="1" applyBorder="1"/>
    <xf numFmtId="0" fontId="2" fillId="0" borderId="10" xfId="1" applyFont="1" applyBorder="1"/>
    <xf numFmtId="0" fontId="2" fillId="0" borderId="36" xfId="1" applyFont="1" applyBorder="1"/>
    <xf numFmtId="0" fontId="11" fillId="0" borderId="50" xfId="1" applyFont="1" applyBorder="1" applyAlignment="1">
      <alignment horizontal="center"/>
    </xf>
    <xf numFmtId="0" fontId="11" fillId="0" borderId="52" xfId="1" applyFont="1" applyBorder="1"/>
    <xf numFmtId="0" fontId="16" fillId="0" borderId="27" xfId="1" applyFont="1" applyBorder="1"/>
    <xf numFmtId="0" fontId="16" fillId="0" borderId="17" xfId="1" applyFont="1" applyBorder="1"/>
    <xf numFmtId="0" fontId="16" fillId="0" borderId="22" xfId="1" applyFont="1" applyBorder="1"/>
    <xf numFmtId="0" fontId="16" fillId="0" borderId="25" xfId="1" applyFont="1" applyBorder="1"/>
    <xf numFmtId="0" fontId="11" fillId="0" borderId="26" xfId="1" applyFont="1" applyBorder="1"/>
    <xf numFmtId="0" fontId="11" fillId="0" borderId="14" xfId="1" applyFont="1" applyBorder="1" applyAlignment="1">
      <alignment horizontal="center"/>
    </xf>
    <xf numFmtId="0" fontId="11" fillId="0" borderId="28" xfId="1" applyFont="1" applyBorder="1"/>
    <xf numFmtId="0" fontId="16" fillId="0" borderId="15" xfId="1" applyFont="1" applyBorder="1"/>
    <xf numFmtId="0" fontId="16" fillId="0" borderId="30" xfId="1" applyFont="1" applyBorder="1"/>
    <xf numFmtId="0" fontId="8" fillId="0" borderId="4" xfId="1" applyFont="1" applyBorder="1"/>
    <xf numFmtId="0" fontId="2" fillId="0" borderId="18" xfId="1" applyFont="1" applyBorder="1"/>
    <xf numFmtId="0" fontId="11" fillId="0" borderId="75" xfId="1" applyFont="1" applyBorder="1"/>
    <xf numFmtId="0" fontId="11" fillId="0" borderId="63" xfId="1" applyFont="1" applyBorder="1"/>
    <xf numFmtId="0" fontId="2" fillId="0" borderId="62" xfId="1" applyFont="1" applyBorder="1"/>
    <xf numFmtId="0" fontId="2" fillId="0" borderId="53" xfId="1" applyFont="1" applyBorder="1"/>
    <xf numFmtId="0" fontId="2" fillId="0" borderId="4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" fillId="0" borderId="14" xfId="1" applyFont="1" applyBorder="1" applyAlignment="1"/>
    <xf numFmtId="0" fontId="2" fillId="0" borderId="0" xfId="1" applyFont="1" applyBorder="1" applyAlignment="1"/>
    <xf numFmtId="0" fontId="2" fillId="0" borderId="15" xfId="1" applyFont="1" applyBorder="1" applyAlignment="1"/>
    <xf numFmtId="0" fontId="2" fillId="0" borderId="28" xfId="1" applyFont="1" applyBorder="1" applyAlignment="1"/>
    <xf numFmtId="0" fontId="2" fillId="0" borderId="30" xfId="1" applyFont="1" applyBorder="1" applyAlignment="1"/>
    <xf numFmtId="0" fontId="8" fillId="0" borderId="46" xfId="1" applyFont="1" applyBorder="1" applyAlignment="1"/>
    <xf numFmtId="0" fontId="8" fillId="0" borderId="20" xfId="1" applyFont="1" applyBorder="1" applyAlignment="1"/>
    <xf numFmtId="0" fontId="8" fillId="0" borderId="45" xfId="1" applyFont="1" applyBorder="1" applyAlignment="1"/>
    <xf numFmtId="0" fontId="8" fillId="0" borderId="48" xfId="1" applyFont="1" applyBorder="1" applyAlignment="1"/>
    <xf numFmtId="0" fontId="8" fillId="0" borderId="44" xfId="1" applyFont="1" applyBorder="1" applyAlignment="1"/>
    <xf numFmtId="0" fontId="8" fillId="0" borderId="49" xfId="1" applyFont="1" applyBorder="1" applyAlignment="1"/>
    <xf numFmtId="0" fontId="8" fillId="0" borderId="54" xfId="1" applyFont="1" applyBorder="1"/>
    <xf numFmtId="0" fontId="8" fillId="0" borderId="71" xfId="1" applyFont="1" applyBorder="1" applyAlignment="1">
      <alignment horizontal="center"/>
    </xf>
    <xf numFmtId="0" fontId="8" fillId="0" borderId="54" xfId="1" applyFont="1" applyBorder="1" applyAlignment="1"/>
    <xf numFmtId="0" fontId="8" fillId="0" borderId="66" xfId="1" applyFont="1" applyBorder="1" applyAlignment="1"/>
    <xf numFmtId="0" fontId="8" fillId="0" borderId="72" xfId="1" applyFont="1" applyBorder="1" applyAlignment="1"/>
    <xf numFmtId="0" fontId="8" fillId="0" borderId="67" xfId="1" applyFont="1" applyBorder="1" applyAlignment="1"/>
    <xf numFmtId="0" fontId="8" fillId="0" borderId="71" xfId="1" applyFont="1" applyBorder="1" applyAlignment="1"/>
    <xf numFmtId="0" fontId="8" fillId="0" borderId="73" xfId="1" applyFont="1" applyBorder="1" applyAlignment="1"/>
    <xf numFmtId="0" fontId="8" fillId="0" borderId="47" xfId="1" applyFont="1" applyBorder="1" applyAlignment="1"/>
    <xf numFmtId="0" fontId="8" fillId="0" borderId="63" xfId="2" applyFont="1" applyBorder="1" applyAlignment="1"/>
    <xf numFmtId="0" fontId="8" fillId="0" borderId="48" xfId="2" applyFont="1" applyBorder="1" applyAlignment="1"/>
    <xf numFmtId="0" fontId="8" fillId="0" borderId="76" xfId="2" applyFont="1" applyBorder="1" applyAlignment="1"/>
    <xf numFmtId="0" fontId="8" fillId="0" borderId="63" xfId="1" applyFont="1" applyBorder="1" applyAlignment="1"/>
    <xf numFmtId="0" fontId="8" fillId="0" borderId="76" xfId="1" applyFont="1" applyBorder="1" applyAlignment="1"/>
    <xf numFmtId="0" fontId="8" fillId="0" borderId="1" xfId="1" applyFont="1" applyBorder="1" applyAlignment="1"/>
    <xf numFmtId="0" fontId="8" fillId="0" borderId="22" xfId="1" applyFont="1" applyBorder="1" applyAlignment="1"/>
    <xf numFmtId="0" fontId="8" fillId="0" borderId="23" xfId="1" applyFont="1" applyBorder="1" applyAlignment="1"/>
    <xf numFmtId="0" fontId="8" fillId="0" borderId="21" xfId="1" applyFont="1" applyBorder="1" applyAlignment="1"/>
    <xf numFmtId="0" fontId="8" fillId="0" borderId="24" xfId="1" applyFont="1" applyBorder="1" applyAlignment="1"/>
    <xf numFmtId="0" fontId="8" fillId="0" borderId="25" xfId="1" applyFont="1" applyBorder="1" applyAlignment="1"/>
    <xf numFmtId="16" fontId="8" fillId="0" borderId="9" xfId="1" applyNumberFormat="1" applyFont="1" applyBorder="1" applyAlignment="1">
      <alignment horizontal="center"/>
    </xf>
    <xf numFmtId="0" fontId="8" fillId="0" borderId="0" xfId="1" applyFont="1" applyBorder="1" applyAlignment="1"/>
    <xf numFmtId="0" fontId="8" fillId="0" borderId="15" xfId="1" applyFont="1" applyBorder="1" applyAlignment="1"/>
    <xf numFmtId="0" fontId="8" fillId="0" borderId="28" xfId="1" applyFont="1" applyBorder="1" applyAlignment="1"/>
    <xf numFmtId="0" fontId="8" fillId="0" borderId="30" xfId="1" applyFont="1" applyBorder="1" applyAlignment="1"/>
    <xf numFmtId="0" fontId="8" fillId="0" borderId="29" xfId="1" applyFont="1" applyBorder="1" applyAlignment="1"/>
    <xf numFmtId="0" fontId="8" fillId="0" borderId="14" xfId="1" applyFont="1" applyBorder="1" applyAlignment="1"/>
    <xf numFmtId="0" fontId="8" fillId="0" borderId="39" xfId="1" applyFont="1" applyBorder="1" applyAlignment="1"/>
    <xf numFmtId="0" fontId="8" fillId="0" borderId="38" xfId="1" applyFont="1" applyBorder="1" applyAlignment="1"/>
    <xf numFmtId="0" fontId="8" fillId="0" borderId="40" xfId="1" applyFont="1" applyBorder="1" applyAlignment="1"/>
    <xf numFmtId="0" fontId="8" fillId="0" borderId="42" xfId="1" applyFont="1" applyBorder="1" applyAlignment="1"/>
    <xf numFmtId="0" fontId="11" fillId="0" borderId="41" xfId="1" applyFont="1" applyBorder="1" applyAlignment="1"/>
    <xf numFmtId="0" fontId="11" fillId="0" borderId="42" xfId="1" applyFont="1" applyBorder="1" applyAlignment="1"/>
    <xf numFmtId="0" fontId="11" fillId="0" borderId="38" xfId="1" applyFont="1" applyBorder="1" applyAlignment="1"/>
    <xf numFmtId="0" fontId="11" fillId="0" borderId="39" xfId="1" applyFont="1" applyBorder="1" applyAlignment="1"/>
    <xf numFmtId="0" fontId="2" fillId="0" borderId="31" xfId="1" applyFont="1" applyBorder="1" applyAlignment="1">
      <alignment horizontal="center"/>
    </xf>
    <xf numFmtId="0" fontId="2" fillId="0" borderId="41" xfId="1" applyFont="1" applyBorder="1"/>
    <xf numFmtId="0" fontId="8" fillId="0" borderId="36" xfId="1" applyFont="1" applyBorder="1"/>
    <xf numFmtId="0" fontId="8" fillId="0" borderId="19" xfId="1" applyFont="1" applyBorder="1"/>
    <xf numFmtId="16" fontId="8" fillId="0" borderId="46" xfId="1" applyNumberFormat="1" applyFont="1" applyBorder="1" applyAlignment="1">
      <alignment horizontal="center"/>
    </xf>
    <xf numFmtId="0" fontId="8" fillId="0" borderId="75" xfId="1" applyFont="1" applyBorder="1"/>
    <xf numFmtId="0" fontId="8" fillId="0" borderId="50" xfId="1" applyFont="1" applyBorder="1" applyAlignment="1">
      <alignment horizontal="left"/>
    </xf>
    <xf numFmtId="0" fontId="11" fillId="0" borderId="10" xfId="1" applyFont="1" applyBorder="1"/>
    <xf numFmtId="0" fontId="11" fillId="0" borderId="19" xfId="1" applyFont="1" applyBorder="1"/>
    <xf numFmtId="0" fontId="11" fillId="0" borderId="24" xfId="1" applyFont="1" applyBorder="1"/>
    <xf numFmtId="0" fontId="8" fillId="0" borderId="61" xfId="1" applyFont="1" applyBorder="1" applyAlignment="1">
      <alignment horizontal="center"/>
    </xf>
    <xf numFmtId="0" fontId="8" fillId="0" borderId="54" xfId="1" applyFont="1" applyBorder="1" applyAlignment="1">
      <alignment horizontal="left"/>
    </xf>
    <xf numFmtId="0" fontId="8" fillId="0" borderId="68" xfId="1" applyFont="1" applyBorder="1" applyAlignment="1">
      <alignment horizontal="left"/>
    </xf>
    <xf numFmtId="0" fontId="8" fillId="0" borderId="54" xfId="1" applyFont="1" applyBorder="1" applyAlignment="1">
      <alignment horizontal="center"/>
    </xf>
    <xf numFmtId="0" fontId="8" fillId="0" borderId="72" xfId="1" applyFont="1" applyBorder="1" applyAlignment="1">
      <alignment horizontal="left"/>
    </xf>
    <xf numFmtId="0" fontId="8" fillId="0" borderId="67" xfId="1" applyFont="1" applyBorder="1" applyAlignment="1">
      <alignment horizontal="left"/>
    </xf>
    <xf numFmtId="0" fontId="11" fillId="0" borderId="71" xfId="1" applyFont="1" applyBorder="1" applyAlignment="1">
      <alignment horizontal="left"/>
    </xf>
    <xf numFmtId="0" fontId="11" fillId="0" borderId="73" xfId="1" applyFont="1" applyBorder="1" applyAlignment="1">
      <alignment horizontal="left"/>
    </xf>
    <xf numFmtId="0" fontId="11" fillId="0" borderId="66" xfId="1" applyFont="1" applyBorder="1" applyAlignment="1">
      <alignment horizontal="left"/>
    </xf>
    <xf numFmtId="0" fontId="11" fillId="0" borderId="67" xfId="1" applyFont="1" applyBorder="1" applyAlignment="1">
      <alignment horizontal="left"/>
    </xf>
    <xf numFmtId="0" fontId="8" fillId="0" borderId="1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1" applyFont="1" applyBorder="1"/>
    <xf numFmtId="0" fontId="8" fillId="0" borderId="35" xfId="1" applyFont="1" applyBorder="1"/>
    <xf numFmtId="0" fontId="8" fillId="0" borderId="32" xfId="1" applyFont="1" applyBorder="1"/>
    <xf numFmtId="0" fontId="8" fillId="0" borderId="53" xfId="1" applyFont="1" applyBorder="1"/>
    <xf numFmtId="0" fontId="8" fillId="0" borderId="32" xfId="2" applyFont="1" applyBorder="1" applyAlignment="1">
      <alignment horizontal="center"/>
    </xf>
    <xf numFmtId="0" fontId="8" fillId="0" borderId="6" xfId="2" applyFont="1" applyBorder="1"/>
    <xf numFmtId="0" fontId="8" fillId="0" borderId="2" xfId="2" applyFont="1" applyBorder="1"/>
    <xf numFmtId="0" fontId="8" fillId="0" borderId="33" xfId="2" applyFont="1" applyBorder="1"/>
    <xf numFmtId="0" fontId="8" fillId="0" borderId="34" xfId="2" applyFont="1" applyBorder="1"/>
    <xf numFmtId="0" fontId="16" fillId="0" borderId="32" xfId="2" applyFont="1" applyBorder="1"/>
    <xf numFmtId="0" fontId="16" fillId="0" borderId="33" xfId="2" applyFont="1" applyBorder="1"/>
    <xf numFmtId="0" fontId="16" fillId="0" borderId="6" xfId="2" applyFont="1" applyBorder="1"/>
    <xf numFmtId="0" fontId="16" fillId="0" borderId="5" xfId="2" applyFont="1" applyBorder="1" applyAlignment="1">
      <alignment horizontal="center"/>
    </xf>
    <xf numFmtId="0" fontId="8" fillId="0" borderId="58" xfId="1" applyFont="1" applyBorder="1"/>
    <xf numFmtId="0" fontId="8" fillId="0" borderId="65" xfId="1" applyFont="1" applyBorder="1"/>
    <xf numFmtId="0" fontId="8" fillId="0" borderId="65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8" fillId="0" borderId="57" xfId="1" applyFont="1" applyBorder="1" applyAlignment="1">
      <alignment horizontal="center"/>
    </xf>
    <xf numFmtId="0" fontId="8" fillId="0" borderId="61" xfId="1" applyFont="1" applyBorder="1"/>
    <xf numFmtId="0" fontId="8" fillId="0" borderId="48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74" xfId="1" applyFont="1" applyBorder="1" applyAlignment="1"/>
    <xf numFmtId="0" fontId="8" fillId="0" borderId="75" xfId="1" applyFont="1" applyBorder="1" applyAlignment="1"/>
    <xf numFmtId="0" fontId="8" fillId="0" borderId="17" xfId="1" applyFont="1" applyBorder="1" applyAlignment="1"/>
    <xf numFmtId="9" fontId="8" fillId="0" borderId="1" xfId="1" applyNumberFormat="1" applyFont="1" applyBorder="1"/>
    <xf numFmtId="0" fontId="8" fillId="0" borderId="69" xfId="1" applyFont="1" applyBorder="1"/>
    <xf numFmtId="9" fontId="8" fillId="0" borderId="45" xfId="1" applyNumberFormat="1" applyFont="1" applyBorder="1"/>
    <xf numFmtId="9" fontId="8" fillId="0" borderId="76" xfId="1" applyNumberFormat="1" applyFont="1" applyBorder="1"/>
    <xf numFmtId="0" fontId="2" fillId="0" borderId="9" xfId="1" applyFont="1" applyFill="1" applyBorder="1"/>
    <xf numFmtId="0" fontId="8" fillId="0" borderId="29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74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68" xfId="1" applyFont="1" applyBorder="1"/>
    <xf numFmtId="0" fontId="8" fillId="0" borderId="70" xfId="1" applyFont="1" applyBorder="1"/>
    <xf numFmtId="0" fontId="8" fillId="0" borderId="71" xfId="1" applyFont="1" applyBorder="1"/>
    <xf numFmtId="0" fontId="8" fillId="0" borderId="72" xfId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3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20" fillId="0" borderId="50" xfId="1" applyFont="1" applyBorder="1" applyAlignment="1">
      <alignment horizontal="center"/>
    </xf>
    <xf numFmtId="0" fontId="8" fillId="0" borderId="60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75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62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6" fillId="0" borderId="6" xfId="2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_Учебные планы 11-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zoomScale="75" zoomScaleNormal="75" workbookViewId="0">
      <pane ySplit="6" topLeftCell="A7" activePane="bottomLeft" state="frozen"/>
      <selection pane="bottomLeft" activeCell="R94" sqref="R94"/>
    </sheetView>
  </sheetViews>
  <sheetFormatPr defaultColWidth="9.140625" defaultRowHeight="12.75" x14ac:dyDescent="0.2"/>
  <cols>
    <col min="1" max="1" width="14.85546875" style="2" customWidth="1"/>
    <col min="2" max="2" width="47" style="2" customWidth="1"/>
    <col min="3" max="3" width="25.140625" style="2" customWidth="1"/>
    <col min="4" max="4" width="14.140625" style="2" customWidth="1"/>
    <col min="5" max="5" width="12.28515625" style="2" customWidth="1"/>
    <col min="6" max="6" width="15.7109375" style="2" bestFit="1" customWidth="1"/>
    <col min="7" max="7" width="9.7109375" style="2" bestFit="1" customWidth="1"/>
    <col min="8" max="9" width="9.140625" style="2"/>
    <col min="10" max="10" width="10.7109375" style="2" customWidth="1"/>
    <col min="11" max="11" width="10.140625" style="2" customWidth="1"/>
    <col min="12" max="12" width="9.7109375" style="2" customWidth="1"/>
    <col min="13" max="14" width="10" style="2" customWidth="1"/>
    <col min="15" max="15" width="9.7109375" style="2" customWidth="1"/>
    <col min="16" max="16" width="12.42578125" style="2" customWidth="1"/>
    <col min="17" max="17" width="10.42578125" style="2" customWidth="1"/>
    <col min="18" max="249" width="9.140625" style="2"/>
    <col min="250" max="250" width="9.42578125" style="2" customWidth="1"/>
    <col min="251" max="251" width="57.7109375" style="2" customWidth="1"/>
    <col min="252" max="253" width="21.7109375" style="2" customWidth="1"/>
    <col min="254" max="255" width="15.7109375" style="2" bestFit="1" customWidth="1"/>
    <col min="256" max="256" width="9.7109375" style="2" bestFit="1" customWidth="1"/>
    <col min="257" max="258" width="9.140625" style="2"/>
    <col min="259" max="259" width="10.7109375" style="2" customWidth="1"/>
    <col min="260" max="260" width="10.140625" style="2" customWidth="1"/>
    <col min="261" max="261" width="9.7109375" style="2" customWidth="1"/>
    <col min="262" max="263" width="10" style="2" customWidth="1"/>
    <col min="264" max="264" width="9.7109375" style="2" customWidth="1"/>
    <col min="265" max="265" width="12.42578125" style="2" customWidth="1"/>
    <col min="266" max="266" width="10.42578125" style="2" customWidth="1"/>
    <col min="267" max="505" width="9.140625" style="2"/>
    <col min="506" max="506" width="9.42578125" style="2" customWidth="1"/>
    <col min="507" max="507" width="57.7109375" style="2" customWidth="1"/>
    <col min="508" max="509" width="21.7109375" style="2" customWidth="1"/>
    <col min="510" max="511" width="15.7109375" style="2" bestFit="1" customWidth="1"/>
    <col min="512" max="512" width="9.7109375" style="2" bestFit="1" customWidth="1"/>
    <col min="513" max="514" width="9.140625" style="2"/>
    <col min="515" max="515" width="10.7109375" style="2" customWidth="1"/>
    <col min="516" max="516" width="10.140625" style="2" customWidth="1"/>
    <col min="517" max="517" width="9.7109375" style="2" customWidth="1"/>
    <col min="518" max="519" width="10" style="2" customWidth="1"/>
    <col min="520" max="520" width="9.7109375" style="2" customWidth="1"/>
    <col min="521" max="521" width="12.42578125" style="2" customWidth="1"/>
    <col min="522" max="522" width="10.42578125" style="2" customWidth="1"/>
    <col min="523" max="761" width="9.140625" style="2"/>
    <col min="762" max="762" width="9.42578125" style="2" customWidth="1"/>
    <col min="763" max="763" width="57.7109375" style="2" customWidth="1"/>
    <col min="764" max="765" width="21.7109375" style="2" customWidth="1"/>
    <col min="766" max="767" width="15.7109375" style="2" bestFit="1" customWidth="1"/>
    <col min="768" max="768" width="9.7109375" style="2" bestFit="1" customWidth="1"/>
    <col min="769" max="770" width="9.140625" style="2"/>
    <col min="771" max="771" width="10.7109375" style="2" customWidth="1"/>
    <col min="772" max="772" width="10.140625" style="2" customWidth="1"/>
    <col min="773" max="773" width="9.7109375" style="2" customWidth="1"/>
    <col min="774" max="775" width="10" style="2" customWidth="1"/>
    <col min="776" max="776" width="9.7109375" style="2" customWidth="1"/>
    <col min="777" max="777" width="12.42578125" style="2" customWidth="1"/>
    <col min="778" max="778" width="10.42578125" style="2" customWidth="1"/>
    <col min="779" max="1017" width="9.140625" style="2"/>
    <col min="1018" max="1018" width="9.42578125" style="2" customWidth="1"/>
    <col min="1019" max="1019" width="57.7109375" style="2" customWidth="1"/>
    <col min="1020" max="1021" width="21.7109375" style="2" customWidth="1"/>
    <col min="1022" max="1023" width="15.7109375" style="2" bestFit="1" customWidth="1"/>
    <col min="1024" max="1024" width="9.7109375" style="2" bestFit="1" customWidth="1"/>
    <col min="1025" max="1026" width="9.140625" style="2"/>
    <col min="1027" max="1027" width="10.7109375" style="2" customWidth="1"/>
    <col min="1028" max="1028" width="10.140625" style="2" customWidth="1"/>
    <col min="1029" max="1029" width="9.7109375" style="2" customWidth="1"/>
    <col min="1030" max="1031" width="10" style="2" customWidth="1"/>
    <col min="1032" max="1032" width="9.7109375" style="2" customWidth="1"/>
    <col min="1033" max="1033" width="12.42578125" style="2" customWidth="1"/>
    <col min="1034" max="1034" width="10.42578125" style="2" customWidth="1"/>
    <col min="1035" max="1273" width="9.140625" style="2"/>
    <col min="1274" max="1274" width="9.42578125" style="2" customWidth="1"/>
    <col min="1275" max="1275" width="57.7109375" style="2" customWidth="1"/>
    <col min="1276" max="1277" width="21.7109375" style="2" customWidth="1"/>
    <col min="1278" max="1279" width="15.7109375" style="2" bestFit="1" customWidth="1"/>
    <col min="1280" max="1280" width="9.7109375" style="2" bestFit="1" customWidth="1"/>
    <col min="1281" max="1282" width="9.140625" style="2"/>
    <col min="1283" max="1283" width="10.7109375" style="2" customWidth="1"/>
    <col min="1284" max="1284" width="10.140625" style="2" customWidth="1"/>
    <col min="1285" max="1285" width="9.7109375" style="2" customWidth="1"/>
    <col min="1286" max="1287" width="10" style="2" customWidth="1"/>
    <col min="1288" max="1288" width="9.7109375" style="2" customWidth="1"/>
    <col min="1289" max="1289" width="12.42578125" style="2" customWidth="1"/>
    <col min="1290" max="1290" width="10.42578125" style="2" customWidth="1"/>
    <col min="1291" max="1529" width="9.140625" style="2"/>
    <col min="1530" max="1530" width="9.42578125" style="2" customWidth="1"/>
    <col min="1531" max="1531" width="57.7109375" style="2" customWidth="1"/>
    <col min="1532" max="1533" width="21.7109375" style="2" customWidth="1"/>
    <col min="1534" max="1535" width="15.7109375" style="2" bestFit="1" customWidth="1"/>
    <col min="1536" max="1536" width="9.7109375" style="2" bestFit="1" customWidth="1"/>
    <col min="1537" max="1538" width="9.140625" style="2"/>
    <col min="1539" max="1539" width="10.7109375" style="2" customWidth="1"/>
    <col min="1540" max="1540" width="10.140625" style="2" customWidth="1"/>
    <col min="1541" max="1541" width="9.7109375" style="2" customWidth="1"/>
    <col min="1542" max="1543" width="10" style="2" customWidth="1"/>
    <col min="1544" max="1544" width="9.7109375" style="2" customWidth="1"/>
    <col min="1545" max="1545" width="12.42578125" style="2" customWidth="1"/>
    <col min="1546" max="1546" width="10.42578125" style="2" customWidth="1"/>
    <col min="1547" max="1785" width="9.140625" style="2"/>
    <col min="1786" max="1786" width="9.42578125" style="2" customWidth="1"/>
    <col min="1787" max="1787" width="57.7109375" style="2" customWidth="1"/>
    <col min="1788" max="1789" width="21.7109375" style="2" customWidth="1"/>
    <col min="1790" max="1791" width="15.7109375" style="2" bestFit="1" customWidth="1"/>
    <col min="1792" max="1792" width="9.7109375" style="2" bestFit="1" customWidth="1"/>
    <col min="1793" max="1794" width="9.140625" style="2"/>
    <col min="1795" max="1795" width="10.7109375" style="2" customWidth="1"/>
    <col min="1796" max="1796" width="10.140625" style="2" customWidth="1"/>
    <col min="1797" max="1797" width="9.7109375" style="2" customWidth="1"/>
    <col min="1798" max="1799" width="10" style="2" customWidth="1"/>
    <col min="1800" max="1800" width="9.7109375" style="2" customWidth="1"/>
    <col min="1801" max="1801" width="12.42578125" style="2" customWidth="1"/>
    <col min="1802" max="1802" width="10.42578125" style="2" customWidth="1"/>
    <col min="1803" max="2041" width="9.140625" style="2"/>
    <col min="2042" max="2042" width="9.42578125" style="2" customWidth="1"/>
    <col min="2043" max="2043" width="57.7109375" style="2" customWidth="1"/>
    <col min="2044" max="2045" width="21.7109375" style="2" customWidth="1"/>
    <col min="2046" max="2047" width="15.7109375" style="2" bestFit="1" customWidth="1"/>
    <col min="2048" max="2048" width="9.7109375" style="2" bestFit="1" customWidth="1"/>
    <col min="2049" max="2050" width="9.140625" style="2"/>
    <col min="2051" max="2051" width="10.7109375" style="2" customWidth="1"/>
    <col min="2052" max="2052" width="10.140625" style="2" customWidth="1"/>
    <col min="2053" max="2053" width="9.7109375" style="2" customWidth="1"/>
    <col min="2054" max="2055" width="10" style="2" customWidth="1"/>
    <col min="2056" max="2056" width="9.7109375" style="2" customWidth="1"/>
    <col min="2057" max="2057" width="12.42578125" style="2" customWidth="1"/>
    <col min="2058" max="2058" width="10.42578125" style="2" customWidth="1"/>
    <col min="2059" max="2297" width="9.140625" style="2"/>
    <col min="2298" max="2298" width="9.42578125" style="2" customWidth="1"/>
    <col min="2299" max="2299" width="57.7109375" style="2" customWidth="1"/>
    <col min="2300" max="2301" width="21.7109375" style="2" customWidth="1"/>
    <col min="2302" max="2303" width="15.7109375" style="2" bestFit="1" customWidth="1"/>
    <col min="2304" max="2304" width="9.7109375" style="2" bestFit="1" customWidth="1"/>
    <col min="2305" max="2306" width="9.140625" style="2"/>
    <col min="2307" max="2307" width="10.7109375" style="2" customWidth="1"/>
    <col min="2308" max="2308" width="10.140625" style="2" customWidth="1"/>
    <col min="2309" max="2309" width="9.7109375" style="2" customWidth="1"/>
    <col min="2310" max="2311" width="10" style="2" customWidth="1"/>
    <col min="2312" max="2312" width="9.7109375" style="2" customWidth="1"/>
    <col min="2313" max="2313" width="12.42578125" style="2" customWidth="1"/>
    <col min="2314" max="2314" width="10.42578125" style="2" customWidth="1"/>
    <col min="2315" max="2553" width="9.140625" style="2"/>
    <col min="2554" max="2554" width="9.42578125" style="2" customWidth="1"/>
    <col min="2555" max="2555" width="57.7109375" style="2" customWidth="1"/>
    <col min="2556" max="2557" width="21.7109375" style="2" customWidth="1"/>
    <col min="2558" max="2559" width="15.7109375" style="2" bestFit="1" customWidth="1"/>
    <col min="2560" max="2560" width="9.7109375" style="2" bestFit="1" customWidth="1"/>
    <col min="2561" max="2562" width="9.140625" style="2"/>
    <col min="2563" max="2563" width="10.7109375" style="2" customWidth="1"/>
    <col min="2564" max="2564" width="10.140625" style="2" customWidth="1"/>
    <col min="2565" max="2565" width="9.7109375" style="2" customWidth="1"/>
    <col min="2566" max="2567" width="10" style="2" customWidth="1"/>
    <col min="2568" max="2568" width="9.7109375" style="2" customWidth="1"/>
    <col min="2569" max="2569" width="12.42578125" style="2" customWidth="1"/>
    <col min="2570" max="2570" width="10.42578125" style="2" customWidth="1"/>
    <col min="2571" max="2809" width="9.140625" style="2"/>
    <col min="2810" max="2810" width="9.42578125" style="2" customWidth="1"/>
    <col min="2811" max="2811" width="57.7109375" style="2" customWidth="1"/>
    <col min="2812" max="2813" width="21.7109375" style="2" customWidth="1"/>
    <col min="2814" max="2815" width="15.7109375" style="2" bestFit="1" customWidth="1"/>
    <col min="2816" max="2816" width="9.7109375" style="2" bestFit="1" customWidth="1"/>
    <col min="2817" max="2818" width="9.140625" style="2"/>
    <col min="2819" max="2819" width="10.7109375" style="2" customWidth="1"/>
    <col min="2820" max="2820" width="10.140625" style="2" customWidth="1"/>
    <col min="2821" max="2821" width="9.7109375" style="2" customWidth="1"/>
    <col min="2822" max="2823" width="10" style="2" customWidth="1"/>
    <col min="2824" max="2824" width="9.7109375" style="2" customWidth="1"/>
    <col min="2825" max="2825" width="12.42578125" style="2" customWidth="1"/>
    <col min="2826" max="2826" width="10.42578125" style="2" customWidth="1"/>
    <col min="2827" max="3065" width="9.140625" style="2"/>
    <col min="3066" max="3066" width="9.42578125" style="2" customWidth="1"/>
    <col min="3067" max="3067" width="57.7109375" style="2" customWidth="1"/>
    <col min="3068" max="3069" width="21.7109375" style="2" customWidth="1"/>
    <col min="3070" max="3071" width="15.7109375" style="2" bestFit="1" customWidth="1"/>
    <col min="3072" max="3072" width="9.7109375" style="2" bestFit="1" customWidth="1"/>
    <col min="3073" max="3074" width="9.140625" style="2"/>
    <col min="3075" max="3075" width="10.7109375" style="2" customWidth="1"/>
    <col min="3076" max="3076" width="10.140625" style="2" customWidth="1"/>
    <col min="3077" max="3077" width="9.7109375" style="2" customWidth="1"/>
    <col min="3078" max="3079" width="10" style="2" customWidth="1"/>
    <col min="3080" max="3080" width="9.7109375" style="2" customWidth="1"/>
    <col min="3081" max="3081" width="12.42578125" style="2" customWidth="1"/>
    <col min="3082" max="3082" width="10.42578125" style="2" customWidth="1"/>
    <col min="3083" max="3321" width="9.140625" style="2"/>
    <col min="3322" max="3322" width="9.42578125" style="2" customWidth="1"/>
    <col min="3323" max="3323" width="57.7109375" style="2" customWidth="1"/>
    <col min="3324" max="3325" width="21.7109375" style="2" customWidth="1"/>
    <col min="3326" max="3327" width="15.7109375" style="2" bestFit="1" customWidth="1"/>
    <col min="3328" max="3328" width="9.7109375" style="2" bestFit="1" customWidth="1"/>
    <col min="3329" max="3330" width="9.140625" style="2"/>
    <col min="3331" max="3331" width="10.7109375" style="2" customWidth="1"/>
    <col min="3332" max="3332" width="10.140625" style="2" customWidth="1"/>
    <col min="3333" max="3333" width="9.7109375" style="2" customWidth="1"/>
    <col min="3334" max="3335" width="10" style="2" customWidth="1"/>
    <col min="3336" max="3336" width="9.7109375" style="2" customWidth="1"/>
    <col min="3337" max="3337" width="12.42578125" style="2" customWidth="1"/>
    <col min="3338" max="3338" width="10.42578125" style="2" customWidth="1"/>
    <col min="3339" max="3577" width="9.140625" style="2"/>
    <col min="3578" max="3578" width="9.42578125" style="2" customWidth="1"/>
    <col min="3579" max="3579" width="57.7109375" style="2" customWidth="1"/>
    <col min="3580" max="3581" width="21.7109375" style="2" customWidth="1"/>
    <col min="3582" max="3583" width="15.7109375" style="2" bestFit="1" customWidth="1"/>
    <col min="3584" max="3584" width="9.7109375" style="2" bestFit="1" customWidth="1"/>
    <col min="3585" max="3586" width="9.140625" style="2"/>
    <col min="3587" max="3587" width="10.7109375" style="2" customWidth="1"/>
    <col min="3588" max="3588" width="10.140625" style="2" customWidth="1"/>
    <col min="3589" max="3589" width="9.7109375" style="2" customWidth="1"/>
    <col min="3590" max="3591" width="10" style="2" customWidth="1"/>
    <col min="3592" max="3592" width="9.7109375" style="2" customWidth="1"/>
    <col min="3593" max="3593" width="12.42578125" style="2" customWidth="1"/>
    <col min="3594" max="3594" width="10.42578125" style="2" customWidth="1"/>
    <col min="3595" max="3833" width="9.140625" style="2"/>
    <col min="3834" max="3834" width="9.42578125" style="2" customWidth="1"/>
    <col min="3835" max="3835" width="57.7109375" style="2" customWidth="1"/>
    <col min="3836" max="3837" width="21.7109375" style="2" customWidth="1"/>
    <col min="3838" max="3839" width="15.7109375" style="2" bestFit="1" customWidth="1"/>
    <col min="3840" max="3840" width="9.7109375" style="2" bestFit="1" customWidth="1"/>
    <col min="3841" max="3842" width="9.140625" style="2"/>
    <col min="3843" max="3843" width="10.7109375" style="2" customWidth="1"/>
    <col min="3844" max="3844" width="10.140625" style="2" customWidth="1"/>
    <col min="3845" max="3845" width="9.7109375" style="2" customWidth="1"/>
    <col min="3846" max="3847" width="10" style="2" customWidth="1"/>
    <col min="3848" max="3848" width="9.7109375" style="2" customWidth="1"/>
    <col min="3849" max="3849" width="12.42578125" style="2" customWidth="1"/>
    <col min="3850" max="3850" width="10.42578125" style="2" customWidth="1"/>
    <col min="3851" max="4089" width="9.140625" style="2"/>
    <col min="4090" max="4090" width="9.42578125" style="2" customWidth="1"/>
    <col min="4091" max="4091" width="57.7109375" style="2" customWidth="1"/>
    <col min="4092" max="4093" width="21.7109375" style="2" customWidth="1"/>
    <col min="4094" max="4095" width="15.7109375" style="2" bestFit="1" customWidth="1"/>
    <col min="4096" max="4096" width="9.7109375" style="2" bestFit="1" customWidth="1"/>
    <col min="4097" max="4098" width="9.140625" style="2"/>
    <col min="4099" max="4099" width="10.7109375" style="2" customWidth="1"/>
    <col min="4100" max="4100" width="10.140625" style="2" customWidth="1"/>
    <col min="4101" max="4101" width="9.7109375" style="2" customWidth="1"/>
    <col min="4102" max="4103" width="10" style="2" customWidth="1"/>
    <col min="4104" max="4104" width="9.7109375" style="2" customWidth="1"/>
    <col min="4105" max="4105" width="12.42578125" style="2" customWidth="1"/>
    <col min="4106" max="4106" width="10.42578125" style="2" customWidth="1"/>
    <col min="4107" max="4345" width="9.140625" style="2"/>
    <col min="4346" max="4346" width="9.42578125" style="2" customWidth="1"/>
    <col min="4347" max="4347" width="57.7109375" style="2" customWidth="1"/>
    <col min="4348" max="4349" width="21.7109375" style="2" customWidth="1"/>
    <col min="4350" max="4351" width="15.7109375" style="2" bestFit="1" customWidth="1"/>
    <col min="4352" max="4352" width="9.7109375" style="2" bestFit="1" customWidth="1"/>
    <col min="4353" max="4354" width="9.140625" style="2"/>
    <col min="4355" max="4355" width="10.7109375" style="2" customWidth="1"/>
    <col min="4356" max="4356" width="10.140625" style="2" customWidth="1"/>
    <col min="4357" max="4357" width="9.7109375" style="2" customWidth="1"/>
    <col min="4358" max="4359" width="10" style="2" customWidth="1"/>
    <col min="4360" max="4360" width="9.7109375" style="2" customWidth="1"/>
    <col min="4361" max="4361" width="12.42578125" style="2" customWidth="1"/>
    <col min="4362" max="4362" width="10.42578125" style="2" customWidth="1"/>
    <col min="4363" max="4601" width="9.140625" style="2"/>
    <col min="4602" max="4602" width="9.42578125" style="2" customWidth="1"/>
    <col min="4603" max="4603" width="57.7109375" style="2" customWidth="1"/>
    <col min="4604" max="4605" width="21.7109375" style="2" customWidth="1"/>
    <col min="4606" max="4607" width="15.7109375" style="2" bestFit="1" customWidth="1"/>
    <col min="4608" max="4608" width="9.7109375" style="2" bestFit="1" customWidth="1"/>
    <col min="4609" max="4610" width="9.140625" style="2"/>
    <col min="4611" max="4611" width="10.7109375" style="2" customWidth="1"/>
    <col min="4612" max="4612" width="10.140625" style="2" customWidth="1"/>
    <col min="4613" max="4613" width="9.7109375" style="2" customWidth="1"/>
    <col min="4614" max="4615" width="10" style="2" customWidth="1"/>
    <col min="4616" max="4616" width="9.7109375" style="2" customWidth="1"/>
    <col min="4617" max="4617" width="12.42578125" style="2" customWidth="1"/>
    <col min="4618" max="4618" width="10.42578125" style="2" customWidth="1"/>
    <col min="4619" max="4857" width="9.140625" style="2"/>
    <col min="4858" max="4858" width="9.42578125" style="2" customWidth="1"/>
    <col min="4859" max="4859" width="57.7109375" style="2" customWidth="1"/>
    <col min="4860" max="4861" width="21.7109375" style="2" customWidth="1"/>
    <col min="4862" max="4863" width="15.7109375" style="2" bestFit="1" customWidth="1"/>
    <col min="4864" max="4864" width="9.7109375" style="2" bestFit="1" customWidth="1"/>
    <col min="4865" max="4866" width="9.140625" style="2"/>
    <col min="4867" max="4867" width="10.7109375" style="2" customWidth="1"/>
    <col min="4868" max="4868" width="10.140625" style="2" customWidth="1"/>
    <col min="4869" max="4869" width="9.7109375" style="2" customWidth="1"/>
    <col min="4870" max="4871" width="10" style="2" customWidth="1"/>
    <col min="4872" max="4872" width="9.7109375" style="2" customWidth="1"/>
    <col min="4873" max="4873" width="12.42578125" style="2" customWidth="1"/>
    <col min="4874" max="4874" width="10.42578125" style="2" customWidth="1"/>
    <col min="4875" max="5113" width="9.140625" style="2"/>
    <col min="5114" max="5114" width="9.42578125" style="2" customWidth="1"/>
    <col min="5115" max="5115" width="57.7109375" style="2" customWidth="1"/>
    <col min="5116" max="5117" width="21.7109375" style="2" customWidth="1"/>
    <col min="5118" max="5119" width="15.7109375" style="2" bestFit="1" customWidth="1"/>
    <col min="5120" max="5120" width="9.7109375" style="2" bestFit="1" customWidth="1"/>
    <col min="5121" max="5122" width="9.140625" style="2"/>
    <col min="5123" max="5123" width="10.7109375" style="2" customWidth="1"/>
    <col min="5124" max="5124" width="10.140625" style="2" customWidth="1"/>
    <col min="5125" max="5125" width="9.7109375" style="2" customWidth="1"/>
    <col min="5126" max="5127" width="10" style="2" customWidth="1"/>
    <col min="5128" max="5128" width="9.7109375" style="2" customWidth="1"/>
    <col min="5129" max="5129" width="12.42578125" style="2" customWidth="1"/>
    <col min="5130" max="5130" width="10.42578125" style="2" customWidth="1"/>
    <col min="5131" max="5369" width="9.140625" style="2"/>
    <col min="5370" max="5370" width="9.42578125" style="2" customWidth="1"/>
    <col min="5371" max="5371" width="57.7109375" style="2" customWidth="1"/>
    <col min="5372" max="5373" width="21.7109375" style="2" customWidth="1"/>
    <col min="5374" max="5375" width="15.7109375" style="2" bestFit="1" customWidth="1"/>
    <col min="5376" max="5376" width="9.7109375" style="2" bestFit="1" customWidth="1"/>
    <col min="5377" max="5378" width="9.140625" style="2"/>
    <col min="5379" max="5379" width="10.7109375" style="2" customWidth="1"/>
    <col min="5380" max="5380" width="10.140625" style="2" customWidth="1"/>
    <col min="5381" max="5381" width="9.7109375" style="2" customWidth="1"/>
    <col min="5382" max="5383" width="10" style="2" customWidth="1"/>
    <col min="5384" max="5384" width="9.7109375" style="2" customWidth="1"/>
    <col min="5385" max="5385" width="12.42578125" style="2" customWidth="1"/>
    <col min="5386" max="5386" width="10.42578125" style="2" customWidth="1"/>
    <col min="5387" max="5625" width="9.140625" style="2"/>
    <col min="5626" max="5626" width="9.42578125" style="2" customWidth="1"/>
    <col min="5627" max="5627" width="57.7109375" style="2" customWidth="1"/>
    <col min="5628" max="5629" width="21.7109375" style="2" customWidth="1"/>
    <col min="5630" max="5631" width="15.7109375" style="2" bestFit="1" customWidth="1"/>
    <col min="5632" max="5632" width="9.7109375" style="2" bestFit="1" customWidth="1"/>
    <col min="5633" max="5634" width="9.140625" style="2"/>
    <col min="5635" max="5635" width="10.7109375" style="2" customWidth="1"/>
    <col min="5636" max="5636" width="10.140625" style="2" customWidth="1"/>
    <col min="5637" max="5637" width="9.7109375" style="2" customWidth="1"/>
    <col min="5638" max="5639" width="10" style="2" customWidth="1"/>
    <col min="5640" max="5640" width="9.7109375" style="2" customWidth="1"/>
    <col min="5641" max="5641" width="12.42578125" style="2" customWidth="1"/>
    <col min="5642" max="5642" width="10.42578125" style="2" customWidth="1"/>
    <col min="5643" max="5881" width="9.140625" style="2"/>
    <col min="5882" max="5882" width="9.42578125" style="2" customWidth="1"/>
    <col min="5883" max="5883" width="57.7109375" style="2" customWidth="1"/>
    <col min="5884" max="5885" width="21.7109375" style="2" customWidth="1"/>
    <col min="5886" max="5887" width="15.7109375" style="2" bestFit="1" customWidth="1"/>
    <col min="5888" max="5888" width="9.7109375" style="2" bestFit="1" customWidth="1"/>
    <col min="5889" max="5890" width="9.140625" style="2"/>
    <col min="5891" max="5891" width="10.7109375" style="2" customWidth="1"/>
    <col min="5892" max="5892" width="10.140625" style="2" customWidth="1"/>
    <col min="5893" max="5893" width="9.7109375" style="2" customWidth="1"/>
    <col min="5894" max="5895" width="10" style="2" customWidth="1"/>
    <col min="5896" max="5896" width="9.7109375" style="2" customWidth="1"/>
    <col min="5897" max="5897" width="12.42578125" style="2" customWidth="1"/>
    <col min="5898" max="5898" width="10.42578125" style="2" customWidth="1"/>
    <col min="5899" max="6137" width="9.140625" style="2"/>
    <col min="6138" max="6138" width="9.42578125" style="2" customWidth="1"/>
    <col min="6139" max="6139" width="57.7109375" style="2" customWidth="1"/>
    <col min="6140" max="6141" width="21.7109375" style="2" customWidth="1"/>
    <col min="6142" max="6143" width="15.7109375" style="2" bestFit="1" customWidth="1"/>
    <col min="6144" max="6144" width="9.7109375" style="2" bestFit="1" customWidth="1"/>
    <col min="6145" max="6146" width="9.140625" style="2"/>
    <col min="6147" max="6147" width="10.7109375" style="2" customWidth="1"/>
    <col min="6148" max="6148" width="10.140625" style="2" customWidth="1"/>
    <col min="6149" max="6149" width="9.7109375" style="2" customWidth="1"/>
    <col min="6150" max="6151" width="10" style="2" customWidth="1"/>
    <col min="6152" max="6152" width="9.7109375" style="2" customWidth="1"/>
    <col min="6153" max="6153" width="12.42578125" style="2" customWidth="1"/>
    <col min="6154" max="6154" width="10.42578125" style="2" customWidth="1"/>
    <col min="6155" max="6393" width="9.140625" style="2"/>
    <col min="6394" max="6394" width="9.42578125" style="2" customWidth="1"/>
    <col min="6395" max="6395" width="57.7109375" style="2" customWidth="1"/>
    <col min="6396" max="6397" width="21.7109375" style="2" customWidth="1"/>
    <col min="6398" max="6399" width="15.7109375" style="2" bestFit="1" customWidth="1"/>
    <col min="6400" max="6400" width="9.7109375" style="2" bestFit="1" customWidth="1"/>
    <col min="6401" max="6402" width="9.140625" style="2"/>
    <col min="6403" max="6403" width="10.7109375" style="2" customWidth="1"/>
    <col min="6404" max="6404" width="10.140625" style="2" customWidth="1"/>
    <col min="6405" max="6405" width="9.7109375" style="2" customWidth="1"/>
    <col min="6406" max="6407" width="10" style="2" customWidth="1"/>
    <col min="6408" max="6408" width="9.7109375" style="2" customWidth="1"/>
    <col min="6409" max="6409" width="12.42578125" style="2" customWidth="1"/>
    <col min="6410" max="6410" width="10.42578125" style="2" customWidth="1"/>
    <col min="6411" max="6649" width="9.140625" style="2"/>
    <col min="6650" max="6650" width="9.42578125" style="2" customWidth="1"/>
    <col min="6651" max="6651" width="57.7109375" style="2" customWidth="1"/>
    <col min="6652" max="6653" width="21.7109375" style="2" customWidth="1"/>
    <col min="6654" max="6655" width="15.7109375" style="2" bestFit="1" customWidth="1"/>
    <col min="6656" max="6656" width="9.7109375" style="2" bestFit="1" customWidth="1"/>
    <col min="6657" max="6658" width="9.140625" style="2"/>
    <col min="6659" max="6659" width="10.7109375" style="2" customWidth="1"/>
    <col min="6660" max="6660" width="10.140625" style="2" customWidth="1"/>
    <col min="6661" max="6661" width="9.7109375" style="2" customWidth="1"/>
    <col min="6662" max="6663" width="10" style="2" customWidth="1"/>
    <col min="6664" max="6664" width="9.7109375" style="2" customWidth="1"/>
    <col min="6665" max="6665" width="12.42578125" style="2" customWidth="1"/>
    <col min="6666" max="6666" width="10.42578125" style="2" customWidth="1"/>
    <col min="6667" max="6905" width="9.140625" style="2"/>
    <col min="6906" max="6906" width="9.42578125" style="2" customWidth="1"/>
    <col min="6907" max="6907" width="57.7109375" style="2" customWidth="1"/>
    <col min="6908" max="6909" width="21.7109375" style="2" customWidth="1"/>
    <col min="6910" max="6911" width="15.7109375" style="2" bestFit="1" customWidth="1"/>
    <col min="6912" max="6912" width="9.7109375" style="2" bestFit="1" customWidth="1"/>
    <col min="6913" max="6914" width="9.140625" style="2"/>
    <col min="6915" max="6915" width="10.7109375" style="2" customWidth="1"/>
    <col min="6916" max="6916" width="10.140625" style="2" customWidth="1"/>
    <col min="6917" max="6917" width="9.7109375" style="2" customWidth="1"/>
    <col min="6918" max="6919" width="10" style="2" customWidth="1"/>
    <col min="6920" max="6920" width="9.7109375" style="2" customWidth="1"/>
    <col min="6921" max="6921" width="12.42578125" style="2" customWidth="1"/>
    <col min="6922" max="6922" width="10.42578125" style="2" customWidth="1"/>
    <col min="6923" max="7161" width="9.140625" style="2"/>
    <col min="7162" max="7162" width="9.42578125" style="2" customWidth="1"/>
    <col min="7163" max="7163" width="57.7109375" style="2" customWidth="1"/>
    <col min="7164" max="7165" width="21.7109375" style="2" customWidth="1"/>
    <col min="7166" max="7167" width="15.7109375" style="2" bestFit="1" customWidth="1"/>
    <col min="7168" max="7168" width="9.7109375" style="2" bestFit="1" customWidth="1"/>
    <col min="7169" max="7170" width="9.140625" style="2"/>
    <col min="7171" max="7171" width="10.7109375" style="2" customWidth="1"/>
    <col min="7172" max="7172" width="10.140625" style="2" customWidth="1"/>
    <col min="7173" max="7173" width="9.7109375" style="2" customWidth="1"/>
    <col min="7174" max="7175" width="10" style="2" customWidth="1"/>
    <col min="7176" max="7176" width="9.7109375" style="2" customWidth="1"/>
    <col min="7177" max="7177" width="12.42578125" style="2" customWidth="1"/>
    <col min="7178" max="7178" width="10.42578125" style="2" customWidth="1"/>
    <col min="7179" max="7417" width="9.140625" style="2"/>
    <col min="7418" max="7418" width="9.42578125" style="2" customWidth="1"/>
    <col min="7419" max="7419" width="57.7109375" style="2" customWidth="1"/>
    <col min="7420" max="7421" width="21.7109375" style="2" customWidth="1"/>
    <col min="7422" max="7423" width="15.7109375" style="2" bestFit="1" customWidth="1"/>
    <col min="7424" max="7424" width="9.7109375" style="2" bestFit="1" customWidth="1"/>
    <col min="7425" max="7426" width="9.140625" style="2"/>
    <col min="7427" max="7427" width="10.7109375" style="2" customWidth="1"/>
    <col min="7428" max="7428" width="10.140625" style="2" customWidth="1"/>
    <col min="7429" max="7429" width="9.7109375" style="2" customWidth="1"/>
    <col min="7430" max="7431" width="10" style="2" customWidth="1"/>
    <col min="7432" max="7432" width="9.7109375" style="2" customWidth="1"/>
    <col min="7433" max="7433" width="12.42578125" style="2" customWidth="1"/>
    <col min="7434" max="7434" width="10.42578125" style="2" customWidth="1"/>
    <col min="7435" max="7673" width="9.140625" style="2"/>
    <col min="7674" max="7674" width="9.42578125" style="2" customWidth="1"/>
    <col min="7675" max="7675" width="57.7109375" style="2" customWidth="1"/>
    <col min="7676" max="7677" width="21.7109375" style="2" customWidth="1"/>
    <col min="7678" max="7679" width="15.7109375" style="2" bestFit="1" customWidth="1"/>
    <col min="7680" max="7680" width="9.7109375" style="2" bestFit="1" customWidth="1"/>
    <col min="7681" max="7682" width="9.140625" style="2"/>
    <col min="7683" max="7683" width="10.7109375" style="2" customWidth="1"/>
    <col min="7684" max="7684" width="10.140625" style="2" customWidth="1"/>
    <col min="7685" max="7685" width="9.7109375" style="2" customWidth="1"/>
    <col min="7686" max="7687" width="10" style="2" customWidth="1"/>
    <col min="7688" max="7688" width="9.7109375" style="2" customWidth="1"/>
    <col min="7689" max="7689" width="12.42578125" style="2" customWidth="1"/>
    <col min="7690" max="7690" width="10.42578125" style="2" customWidth="1"/>
    <col min="7691" max="7929" width="9.140625" style="2"/>
    <col min="7930" max="7930" width="9.42578125" style="2" customWidth="1"/>
    <col min="7931" max="7931" width="57.7109375" style="2" customWidth="1"/>
    <col min="7932" max="7933" width="21.7109375" style="2" customWidth="1"/>
    <col min="7934" max="7935" width="15.7109375" style="2" bestFit="1" customWidth="1"/>
    <col min="7936" max="7936" width="9.7109375" style="2" bestFit="1" customWidth="1"/>
    <col min="7937" max="7938" width="9.140625" style="2"/>
    <col min="7939" max="7939" width="10.7109375" style="2" customWidth="1"/>
    <col min="7940" max="7940" width="10.140625" style="2" customWidth="1"/>
    <col min="7941" max="7941" width="9.7109375" style="2" customWidth="1"/>
    <col min="7942" max="7943" width="10" style="2" customWidth="1"/>
    <col min="7944" max="7944" width="9.7109375" style="2" customWidth="1"/>
    <col min="7945" max="7945" width="12.42578125" style="2" customWidth="1"/>
    <col min="7946" max="7946" width="10.42578125" style="2" customWidth="1"/>
    <col min="7947" max="8185" width="9.140625" style="2"/>
    <col min="8186" max="8186" width="9.42578125" style="2" customWidth="1"/>
    <col min="8187" max="8187" width="57.7109375" style="2" customWidth="1"/>
    <col min="8188" max="8189" width="21.7109375" style="2" customWidth="1"/>
    <col min="8190" max="8191" width="15.7109375" style="2" bestFit="1" customWidth="1"/>
    <col min="8192" max="8192" width="9.7109375" style="2" bestFit="1" customWidth="1"/>
    <col min="8193" max="8194" width="9.140625" style="2"/>
    <col min="8195" max="8195" width="10.7109375" style="2" customWidth="1"/>
    <col min="8196" max="8196" width="10.140625" style="2" customWidth="1"/>
    <col min="8197" max="8197" width="9.7109375" style="2" customWidth="1"/>
    <col min="8198" max="8199" width="10" style="2" customWidth="1"/>
    <col min="8200" max="8200" width="9.7109375" style="2" customWidth="1"/>
    <col min="8201" max="8201" width="12.42578125" style="2" customWidth="1"/>
    <col min="8202" max="8202" width="10.42578125" style="2" customWidth="1"/>
    <col min="8203" max="8441" width="9.140625" style="2"/>
    <col min="8442" max="8442" width="9.42578125" style="2" customWidth="1"/>
    <col min="8443" max="8443" width="57.7109375" style="2" customWidth="1"/>
    <col min="8444" max="8445" width="21.7109375" style="2" customWidth="1"/>
    <col min="8446" max="8447" width="15.7109375" style="2" bestFit="1" customWidth="1"/>
    <col min="8448" max="8448" width="9.7109375" style="2" bestFit="1" customWidth="1"/>
    <col min="8449" max="8450" width="9.140625" style="2"/>
    <col min="8451" max="8451" width="10.7109375" style="2" customWidth="1"/>
    <col min="8452" max="8452" width="10.140625" style="2" customWidth="1"/>
    <col min="8453" max="8453" width="9.7109375" style="2" customWidth="1"/>
    <col min="8454" max="8455" width="10" style="2" customWidth="1"/>
    <col min="8456" max="8456" width="9.7109375" style="2" customWidth="1"/>
    <col min="8457" max="8457" width="12.42578125" style="2" customWidth="1"/>
    <col min="8458" max="8458" width="10.42578125" style="2" customWidth="1"/>
    <col min="8459" max="8697" width="9.140625" style="2"/>
    <col min="8698" max="8698" width="9.42578125" style="2" customWidth="1"/>
    <col min="8699" max="8699" width="57.7109375" style="2" customWidth="1"/>
    <col min="8700" max="8701" width="21.7109375" style="2" customWidth="1"/>
    <col min="8702" max="8703" width="15.7109375" style="2" bestFit="1" customWidth="1"/>
    <col min="8704" max="8704" width="9.7109375" style="2" bestFit="1" customWidth="1"/>
    <col min="8705" max="8706" width="9.140625" style="2"/>
    <col min="8707" max="8707" width="10.7109375" style="2" customWidth="1"/>
    <col min="8708" max="8708" width="10.140625" style="2" customWidth="1"/>
    <col min="8709" max="8709" width="9.7109375" style="2" customWidth="1"/>
    <col min="8710" max="8711" width="10" style="2" customWidth="1"/>
    <col min="8712" max="8712" width="9.7109375" style="2" customWidth="1"/>
    <col min="8713" max="8713" width="12.42578125" style="2" customWidth="1"/>
    <col min="8714" max="8714" width="10.42578125" style="2" customWidth="1"/>
    <col min="8715" max="8953" width="9.140625" style="2"/>
    <col min="8954" max="8954" width="9.42578125" style="2" customWidth="1"/>
    <col min="8955" max="8955" width="57.7109375" style="2" customWidth="1"/>
    <col min="8956" max="8957" width="21.7109375" style="2" customWidth="1"/>
    <col min="8958" max="8959" width="15.7109375" style="2" bestFit="1" customWidth="1"/>
    <col min="8960" max="8960" width="9.7109375" style="2" bestFit="1" customWidth="1"/>
    <col min="8961" max="8962" width="9.140625" style="2"/>
    <col min="8963" max="8963" width="10.7109375" style="2" customWidth="1"/>
    <col min="8964" max="8964" width="10.140625" style="2" customWidth="1"/>
    <col min="8965" max="8965" width="9.7109375" style="2" customWidth="1"/>
    <col min="8966" max="8967" width="10" style="2" customWidth="1"/>
    <col min="8968" max="8968" width="9.7109375" style="2" customWidth="1"/>
    <col min="8969" max="8969" width="12.42578125" style="2" customWidth="1"/>
    <col min="8970" max="8970" width="10.42578125" style="2" customWidth="1"/>
    <col min="8971" max="9209" width="9.140625" style="2"/>
    <col min="9210" max="9210" width="9.42578125" style="2" customWidth="1"/>
    <col min="9211" max="9211" width="57.7109375" style="2" customWidth="1"/>
    <col min="9212" max="9213" width="21.7109375" style="2" customWidth="1"/>
    <col min="9214" max="9215" width="15.7109375" style="2" bestFit="1" customWidth="1"/>
    <col min="9216" max="9216" width="9.7109375" style="2" bestFit="1" customWidth="1"/>
    <col min="9217" max="9218" width="9.140625" style="2"/>
    <col min="9219" max="9219" width="10.7109375" style="2" customWidth="1"/>
    <col min="9220" max="9220" width="10.140625" style="2" customWidth="1"/>
    <col min="9221" max="9221" width="9.7109375" style="2" customWidth="1"/>
    <col min="9222" max="9223" width="10" style="2" customWidth="1"/>
    <col min="9224" max="9224" width="9.7109375" style="2" customWidth="1"/>
    <col min="9225" max="9225" width="12.42578125" style="2" customWidth="1"/>
    <col min="9226" max="9226" width="10.42578125" style="2" customWidth="1"/>
    <col min="9227" max="9465" width="9.140625" style="2"/>
    <col min="9466" max="9466" width="9.42578125" style="2" customWidth="1"/>
    <col min="9467" max="9467" width="57.7109375" style="2" customWidth="1"/>
    <col min="9468" max="9469" width="21.7109375" style="2" customWidth="1"/>
    <col min="9470" max="9471" width="15.7109375" style="2" bestFit="1" customWidth="1"/>
    <col min="9472" max="9472" width="9.7109375" style="2" bestFit="1" customWidth="1"/>
    <col min="9473" max="9474" width="9.140625" style="2"/>
    <col min="9475" max="9475" width="10.7109375" style="2" customWidth="1"/>
    <col min="9476" max="9476" width="10.140625" style="2" customWidth="1"/>
    <col min="9477" max="9477" width="9.7109375" style="2" customWidth="1"/>
    <col min="9478" max="9479" width="10" style="2" customWidth="1"/>
    <col min="9480" max="9480" width="9.7109375" style="2" customWidth="1"/>
    <col min="9481" max="9481" width="12.42578125" style="2" customWidth="1"/>
    <col min="9482" max="9482" width="10.42578125" style="2" customWidth="1"/>
    <col min="9483" max="9721" width="9.140625" style="2"/>
    <col min="9722" max="9722" width="9.42578125" style="2" customWidth="1"/>
    <col min="9723" max="9723" width="57.7109375" style="2" customWidth="1"/>
    <col min="9724" max="9725" width="21.7109375" style="2" customWidth="1"/>
    <col min="9726" max="9727" width="15.7109375" style="2" bestFit="1" customWidth="1"/>
    <col min="9728" max="9728" width="9.7109375" style="2" bestFit="1" customWidth="1"/>
    <col min="9729" max="9730" width="9.140625" style="2"/>
    <col min="9731" max="9731" width="10.7109375" style="2" customWidth="1"/>
    <col min="9732" max="9732" width="10.140625" style="2" customWidth="1"/>
    <col min="9733" max="9733" width="9.7109375" style="2" customWidth="1"/>
    <col min="9734" max="9735" width="10" style="2" customWidth="1"/>
    <col min="9736" max="9736" width="9.7109375" style="2" customWidth="1"/>
    <col min="9737" max="9737" width="12.42578125" style="2" customWidth="1"/>
    <col min="9738" max="9738" width="10.42578125" style="2" customWidth="1"/>
    <col min="9739" max="9977" width="9.140625" style="2"/>
    <col min="9978" max="9978" width="9.42578125" style="2" customWidth="1"/>
    <col min="9979" max="9979" width="57.7109375" style="2" customWidth="1"/>
    <col min="9980" max="9981" width="21.7109375" style="2" customWidth="1"/>
    <col min="9982" max="9983" width="15.7109375" style="2" bestFit="1" customWidth="1"/>
    <col min="9984" max="9984" width="9.7109375" style="2" bestFit="1" customWidth="1"/>
    <col min="9985" max="9986" width="9.140625" style="2"/>
    <col min="9987" max="9987" width="10.7109375" style="2" customWidth="1"/>
    <col min="9988" max="9988" width="10.140625" style="2" customWidth="1"/>
    <col min="9989" max="9989" width="9.7109375" style="2" customWidth="1"/>
    <col min="9990" max="9991" width="10" style="2" customWidth="1"/>
    <col min="9992" max="9992" width="9.7109375" style="2" customWidth="1"/>
    <col min="9993" max="9993" width="12.42578125" style="2" customWidth="1"/>
    <col min="9994" max="9994" width="10.42578125" style="2" customWidth="1"/>
    <col min="9995" max="10233" width="9.140625" style="2"/>
    <col min="10234" max="10234" width="9.42578125" style="2" customWidth="1"/>
    <col min="10235" max="10235" width="57.7109375" style="2" customWidth="1"/>
    <col min="10236" max="10237" width="21.7109375" style="2" customWidth="1"/>
    <col min="10238" max="10239" width="15.7109375" style="2" bestFit="1" customWidth="1"/>
    <col min="10240" max="10240" width="9.7109375" style="2" bestFit="1" customWidth="1"/>
    <col min="10241" max="10242" width="9.140625" style="2"/>
    <col min="10243" max="10243" width="10.7109375" style="2" customWidth="1"/>
    <col min="10244" max="10244" width="10.140625" style="2" customWidth="1"/>
    <col min="10245" max="10245" width="9.7109375" style="2" customWidth="1"/>
    <col min="10246" max="10247" width="10" style="2" customWidth="1"/>
    <col min="10248" max="10248" width="9.7109375" style="2" customWidth="1"/>
    <col min="10249" max="10249" width="12.42578125" style="2" customWidth="1"/>
    <col min="10250" max="10250" width="10.42578125" style="2" customWidth="1"/>
    <col min="10251" max="10489" width="9.140625" style="2"/>
    <col min="10490" max="10490" width="9.42578125" style="2" customWidth="1"/>
    <col min="10491" max="10491" width="57.7109375" style="2" customWidth="1"/>
    <col min="10492" max="10493" width="21.7109375" style="2" customWidth="1"/>
    <col min="10494" max="10495" width="15.7109375" style="2" bestFit="1" customWidth="1"/>
    <col min="10496" max="10496" width="9.7109375" style="2" bestFit="1" customWidth="1"/>
    <col min="10497" max="10498" width="9.140625" style="2"/>
    <col min="10499" max="10499" width="10.7109375" style="2" customWidth="1"/>
    <col min="10500" max="10500" width="10.140625" style="2" customWidth="1"/>
    <col min="10501" max="10501" width="9.7109375" style="2" customWidth="1"/>
    <col min="10502" max="10503" width="10" style="2" customWidth="1"/>
    <col min="10504" max="10504" width="9.7109375" style="2" customWidth="1"/>
    <col min="10505" max="10505" width="12.42578125" style="2" customWidth="1"/>
    <col min="10506" max="10506" width="10.42578125" style="2" customWidth="1"/>
    <col min="10507" max="10745" width="9.140625" style="2"/>
    <col min="10746" max="10746" width="9.42578125" style="2" customWidth="1"/>
    <col min="10747" max="10747" width="57.7109375" style="2" customWidth="1"/>
    <col min="10748" max="10749" width="21.7109375" style="2" customWidth="1"/>
    <col min="10750" max="10751" width="15.7109375" style="2" bestFit="1" customWidth="1"/>
    <col min="10752" max="10752" width="9.7109375" style="2" bestFit="1" customWidth="1"/>
    <col min="10753" max="10754" width="9.140625" style="2"/>
    <col min="10755" max="10755" width="10.7109375" style="2" customWidth="1"/>
    <col min="10756" max="10756" width="10.140625" style="2" customWidth="1"/>
    <col min="10757" max="10757" width="9.7109375" style="2" customWidth="1"/>
    <col min="10758" max="10759" width="10" style="2" customWidth="1"/>
    <col min="10760" max="10760" width="9.7109375" style="2" customWidth="1"/>
    <col min="10761" max="10761" width="12.42578125" style="2" customWidth="1"/>
    <col min="10762" max="10762" width="10.42578125" style="2" customWidth="1"/>
    <col min="10763" max="11001" width="9.140625" style="2"/>
    <col min="11002" max="11002" width="9.42578125" style="2" customWidth="1"/>
    <col min="11003" max="11003" width="57.7109375" style="2" customWidth="1"/>
    <col min="11004" max="11005" width="21.7109375" style="2" customWidth="1"/>
    <col min="11006" max="11007" width="15.7109375" style="2" bestFit="1" customWidth="1"/>
    <col min="11008" max="11008" width="9.7109375" style="2" bestFit="1" customWidth="1"/>
    <col min="11009" max="11010" width="9.140625" style="2"/>
    <col min="11011" max="11011" width="10.7109375" style="2" customWidth="1"/>
    <col min="11012" max="11012" width="10.140625" style="2" customWidth="1"/>
    <col min="11013" max="11013" width="9.7109375" style="2" customWidth="1"/>
    <col min="11014" max="11015" width="10" style="2" customWidth="1"/>
    <col min="11016" max="11016" width="9.7109375" style="2" customWidth="1"/>
    <col min="11017" max="11017" width="12.42578125" style="2" customWidth="1"/>
    <col min="11018" max="11018" width="10.42578125" style="2" customWidth="1"/>
    <col min="11019" max="11257" width="9.140625" style="2"/>
    <col min="11258" max="11258" width="9.42578125" style="2" customWidth="1"/>
    <col min="11259" max="11259" width="57.7109375" style="2" customWidth="1"/>
    <col min="11260" max="11261" width="21.7109375" style="2" customWidth="1"/>
    <col min="11262" max="11263" width="15.7109375" style="2" bestFit="1" customWidth="1"/>
    <col min="11264" max="11264" width="9.7109375" style="2" bestFit="1" customWidth="1"/>
    <col min="11265" max="11266" width="9.140625" style="2"/>
    <col min="11267" max="11267" width="10.7109375" style="2" customWidth="1"/>
    <col min="11268" max="11268" width="10.140625" style="2" customWidth="1"/>
    <col min="11269" max="11269" width="9.7109375" style="2" customWidth="1"/>
    <col min="11270" max="11271" width="10" style="2" customWidth="1"/>
    <col min="11272" max="11272" width="9.7109375" style="2" customWidth="1"/>
    <col min="11273" max="11273" width="12.42578125" style="2" customWidth="1"/>
    <col min="11274" max="11274" width="10.42578125" style="2" customWidth="1"/>
    <col min="11275" max="11513" width="9.140625" style="2"/>
    <col min="11514" max="11514" width="9.42578125" style="2" customWidth="1"/>
    <col min="11515" max="11515" width="57.7109375" style="2" customWidth="1"/>
    <col min="11516" max="11517" width="21.7109375" style="2" customWidth="1"/>
    <col min="11518" max="11519" width="15.7109375" style="2" bestFit="1" customWidth="1"/>
    <col min="11520" max="11520" width="9.7109375" style="2" bestFit="1" customWidth="1"/>
    <col min="11521" max="11522" width="9.140625" style="2"/>
    <col min="11523" max="11523" width="10.7109375" style="2" customWidth="1"/>
    <col min="11524" max="11524" width="10.140625" style="2" customWidth="1"/>
    <col min="11525" max="11525" width="9.7109375" style="2" customWidth="1"/>
    <col min="11526" max="11527" width="10" style="2" customWidth="1"/>
    <col min="11528" max="11528" width="9.7109375" style="2" customWidth="1"/>
    <col min="11529" max="11529" width="12.42578125" style="2" customWidth="1"/>
    <col min="11530" max="11530" width="10.42578125" style="2" customWidth="1"/>
    <col min="11531" max="11769" width="9.140625" style="2"/>
    <col min="11770" max="11770" width="9.42578125" style="2" customWidth="1"/>
    <col min="11771" max="11771" width="57.7109375" style="2" customWidth="1"/>
    <col min="11772" max="11773" width="21.7109375" style="2" customWidth="1"/>
    <col min="11774" max="11775" width="15.7109375" style="2" bestFit="1" customWidth="1"/>
    <col min="11776" max="11776" width="9.7109375" style="2" bestFit="1" customWidth="1"/>
    <col min="11777" max="11778" width="9.140625" style="2"/>
    <col min="11779" max="11779" width="10.7109375" style="2" customWidth="1"/>
    <col min="11780" max="11780" width="10.140625" style="2" customWidth="1"/>
    <col min="11781" max="11781" width="9.7109375" style="2" customWidth="1"/>
    <col min="11782" max="11783" width="10" style="2" customWidth="1"/>
    <col min="11784" max="11784" width="9.7109375" style="2" customWidth="1"/>
    <col min="11785" max="11785" width="12.42578125" style="2" customWidth="1"/>
    <col min="11786" max="11786" width="10.42578125" style="2" customWidth="1"/>
    <col min="11787" max="12025" width="9.140625" style="2"/>
    <col min="12026" max="12026" width="9.42578125" style="2" customWidth="1"/>
    <col min="12027" max="12027" width="57.7109375" style="2" customWidth="1"/>
    <col min="12028" max="12029" width="21.7109375" style="2" customWidth="1"/>
    <col min="12030" max="12031" width="15.7109375" style="2" bestFit="1" customWidth="1"/>
    <col min="12032" max="12032" width="9.7109375" style="2" bestFit="1" customWidth="1"/>
    <col min="12033" max="12034" width="9.140625" style="2"/>
    <col min="12035" max="12035" width="10.7109375" style="2" customWidth="1"/>
    <col min="12036" max="12036" width="10.140625" style="2" customWidth="1"/>
    <col min="12037" max="12037" width="9.7109375" style="2" customWidth="1"/>
    <col min="12038" max="12039" width="10" style="2" customWidth="1"/>
    <col min="12040" max="12040" width="9.7109375" style="2" customWidth="1"/>
    <col min="12041" max="12041" width="12.42578125" style="2" customWidth="1"/>
    <col min="12042" max="12042" width="10.42578125" style="2" customWidth="1"/>
    <col min="12043" max="12281" width="9.140625" style="2"/>
    <col min="12282" max="12282" width="9.42578125" style="2" customWidth="1"/>
    <col min="12283" max="12283" width="57.7109375" style="2" customWidth="1"/>
    <col min="12284" max="12285" width="21.7109375" style="2" customWidth="1"/>
    <col min="12286" max="12287" width="15.7109375" style="2" bestFit="1" customWidth="1"/>
    <col min="12288" max="12288" width="9.7109375" style="2" bestFit="1" customWidth="1"/>
    <col min="12289" max="12290" width="9.140625" style="2"/>
    <col min="12291" max="12291" width="10.7109375" style="2" customWidth="1"/>
    <col min="12292" max="12292" width="10.140625" style="2" customWidth="1"/>
    <col min="12293" max="12293" width="9.7109375" style="2" customWidth="1"/>
    <col min="12294" max="12295" width="10" style="2" customWidth="1"/>
    <col min="12296" max="12296" width="9.7109375" style="2" customWidth="1"/>
    <col min="12297" max="12297" width="12.42578125" style="2" customWidth="1"/>
    <col min="12298" max="12298" width="10.42578125" style="2" customWidth="1"/>
    <col min="12299" max="12537" width="9.140625" style="2"/>
    <col min="12538" max="12538" width="9.42578125" style="2" customWidth="1"/>
    <col min="12539" max="12539" width="57.7109375" style="2" customWidth="1"/>
    <col min="12540" max="12541" width="21.7109375" style="2" customWidth="1"/>
    <col min="12542" max="12543" width="15.7109375" style="2" bestFit="1" customWidth="1"/>
    <col min="12544" max="12544" width="9.7109375" style="2" bestFit="1" customWidth="1"/>
    <col min="12545" max="12546" width="9.140625" style="2"/>
    <col min="12547" max="12547" width="10.7109375" style="2" customWidth="1"/>
    <col min="12548" max="12548" width="10.140625" style="2" customWidth="1"/>
    <col min="12549" max="12549" width="9.7109375" style="2" customWidth="1"/>
    <col min="12550" max="12551" width="10" style="2" customWidth="1"/>
    <col min="12552" max="12552" width="9.7109375" style="2" customWidth="1"/>
    <col min="12553" max="12553" width="12.42578125" style="2" customWidth="1"/>
    <col min="12554" max="12554" width="10.42578125" style="2" customWidth="1"/>
    <col min="12555" max="12793" width="9.140625" style="2"/>
    <col min="12794" max="12794" width="9.42578125" style="2" customWidth="1"/>
    <col min="12795" max="12795" width="57.7109375" style="2" customWidth="1"/>
    <col min="12796" max="12797" width="21.7109375" style="2" customWidth="1"/>
    <col min="12798" max="12799" width="15.7109375" style="2" bestFit="1" customWidth="1"/>
    <col min="12800" max="12800" width="9.7109375" style="2" bestFit="1" customWidth="1"/>
    <col min="12801" max="12802" width="9.140625" style="2"/>
    <col min="12803" max="12803" width="10.7109375" style="2" customWidth="1"/>
    <col min="12804" max="12804" width="10.140625" style="2" customWidth="1"/>
    <col min="12805" max="12805" width="9.7109375" style="2" customWidth="1"/>
    <col min="12806" max="12807" width="10" style="2" customWidth="1"/>
    <col min="12808" max="12808" width="9.7109375" style="2" customWidth="1"/>
    <col min="12809" max="12809" width="12.42578125" style="2" customWidth="1"/>
    <col min="12810" max="12810" width="10.42578125" style="2" customWidth="1"/>
    <col min="12811" max="13049" width="9.140625" style="2"/>
    <col min="13050" max="13050" width="9.42578125" style="2" customWidth="1"/>
    <col min="13051" max="13051" width="57.7109375" style="2" customWidth="1"/>
    <col min="13052" max="13053" width="21.7109375" style="2" customWidth="1"/>
    <col min="13054" max="13055" width="15.7109375" style="2" bestFit="1" customWidth="1"/>
    <col min="13056" max="13056" width="9.7109375" style="2" bestFit="1" customWidth="1"/>
    <col min="13057" max="13058" width="9.140625" style="2"/>
    <col min="13059" max="13059" width="10.7109375" style="2" customWidth="1"/>
    <col min="13060" max="13060" width="10.140625" style="2" customWidth="1"/>
    <col min="13061" max="13061" width="9.7109375" style="2" customWidth="1"/>
    <col min="13062" max="13063" width="10" style="2" customWidth="1"/>
    <col min="13064" max="13064" width="9.7109375" style="2" customWidth="1"/>
    <col min="13065" max="13065" width="12.42578125" style="2" customWidth="1"/>
    <col min="13066" max="13066" width="10.42578125" style="2" customWidth="1"/>
    <col min="13067" max="13305" width="9.140625" style="2"/>
    <col min="13306" max="13306" width="9.42578125" style="2" customWidth="1"/>
    <col min="13307" max="13307" width="57.7109375" style="2" customWidth="1"/>
    <col min="13308" max="13309" width="21.7109375" style="2" customWidth="1"/>
    <col min="13310" max="13311" width="15.7109375" style="2" bestFit="1" customWidth="1"/>
    <col min="13312" max="13312" width="9.7109375" style="2" bestFit="1" customWidth="1"/>
    <col min="13313" max="13314" width="9.140625" style="2"/>
    <col min="13315" max="13315" width="10.7109375" style="2" customWidth="1"/>
    <col min="13316" max="13316" width="10.140625" style="2" customWidth="1"/>
    <col min="13317" max="13317" width="9.7109375" style="2" customWidth="1"/>
    <col min="13318" max="13319" width="10" style="2" customWidth="1"/>
    <col min="13320" max="13320" width="9.7109375" style="2" customWidth="1"/>
    <col min="13321" max="13321" width="12.42578125" style="2" customWidth="1"/>
    <col min="13322" max="13322" width="10.42578125" style="2" customWidth="1"/>
    <col min="13323" max="13561" width="9.140625" style="2"/>
    <col min="13562" max="13562" width="9.42578125" style="2" customWidth="1"/>
    <col min="13563" max="13563" width="57.7109375" style="2" customWidth="1"/>
    <col min="13564" max="13565" width="21.7109375" style="2" customWidth="1"/>
    <col min="13566" max="13567" width="15.7109375" style="2" bestFit="1" customWidth="1"/>
    <col min="13568" max="13568" width="9.7109375" style="2" bestFit="1" customWidth="1"/>
    <col min="13569" max="13570" width="9.140625" style="2"/>
    <col min="13571" max="13571" width="10.7109375" style="2" customWidth="1"/>
    <col min="13572" max="13572" width="10.140625" style="2" customWidth="1"/>
    <col min="13573" max="13573" width="9.7109375" style="2" customWidth="1"/>
    <col min="13574" max="13575" width="10" style="2" customWidth="1"/>
    <col min="13576" max="13576" width="9.7109375" style="2" customWidth="1"/>
    <col min="13577" max="13577" width="12.42578125" style="2" customWidth="1"/>
    <col min="13578" max="13578" width="10.42578125" style="2" customWidth="1"/>
    <col min="13579" max="13817" width="9.140625" style="2"/>
    <col min="13818" max="13818" width="9.42578125" style="2" customWidth="1"/>
    <col min="13819" max="13819" width="57.7109375" style="2" customWidth="1"/>
    <col min="13820" max="13821" width="21.7109375" style="2" customWidth="1"/>
    <col min="13822" max="13823" width="15.7109375" style="2" bestFit="1" customWidth="1"/>
    <col min="13824" max="13824" width="9.7109375" style="2" bestFit="1" customWidth="1"/>
    <col min="13825" max="13826" width="9.140625" style="2"/>
    <col min="13827" max="13827" width="10.7109375" style="2" customWidth="1"/>
    <col min="13828" max="13828" width="10.140625" style="2" customWidth="1"/>
    <col min="13829" max="13829" width="9.7109375" style="2" customWidth="1"/>
    <col min="13830" max="13831" width="10" style="2" customWidth="1"/>
    <col min="13832" max="13832" width="9.7109375" style="2" customWidth="1"/>
    <col min="13833" max="13833" width="12.42578125" style="2" customWidth="1"/>
    <col min="13834" max="13834" width="10.42578125" style="2" customWidth="1"/>
    <col min="13835" max="14073" width="9.140625" style="2"/>
    <col min="14074" max="14074" width="9.42578125" style="2" customWidth="1"/>
    <col min="14075" max="14075" width="57.7109375" style="2" customWidth="1"/>
    <col min="14076" max="14077" width="21.7109375" style="2" customWidth="1"/>
    <col min="14078" max="14079" width="15.7109375" style="2" bestFit="1" customWidth="1"/>
    <col min="14080" max="14080" width="9.7109375" style="2" bestFit="1" customWidth="1"/>
    <col min="14081" max="14082" width="9.140625" style="2"/>
    <col min="14083" max="14083" width="10.7109375" style="2" customWidth="1"/>
    <col min="14084" max="14084" width="10.140625" style="2" customWidth="1"/>
    <col min="14085" max="14085" width="9.7109375" style="2" customWidth="1"/>
    <col min="14086" max="14087" width="10" style="2" customWidth="1"/>
    <col min="14088" max="14088" width="9.7109375" style="2" customWidth="1"/>
    <col min="14089" max="14089" width="12.42578125" style="2" customWidth="1"/>
    <col min="14090" max="14090" width="10.42578125" style="2" customWidth="1"/>
    <col min="14091" max="14329" width="9.140625" style="2"/>
    <col min="14330" max="14330" width="9.42578125" style="2" customWidth="1"/>
    <col min="14331" max="14331" width="57.7109375" style="2" customWidth="1"/>
    <col min="14332" max="14333" width="21.7109375" style="2" customWidth="1"/>
    <col min="14334" max="14335" width="15.7109375" style="2" bestFit="1" customWidth="1"/>
    <col min="14336" max="14336" width="9.7109375" style="2" bestFit="1" customWidth="1"/>
    <col min="14337" max="14338" width="9.140625" style="2"/>
    <col min="14339" max="14339" width="10.7109375" style="2" customWidth="1"/>
    <col min="14340" max="14340" width="10.140625" style="2" customWidth="1"/>
    <col min="14341" max="14341" width="9.7109375" style="2" customWidth="1"/>
    <col min="14342" max="14343" width="10" style="2" customWidth="1"/>
    <col min="14344" max="14344" width="9.7109375" style="2" customWidth="1"/>
    <col min="14345" max="14345" width="12.42578125" style="2" customWidth="1"/>
    <col min="14346" max="14346" width="10.42578125" style="2" customWidth="1"/>
    <col min="14347" max="14585" width="9.140625" style="2"/>
    <col min="14586" max="14586" width="9.42578125" style="2" customWidth="1"/>
    <col min="14587" max="14587" width="57.7109375" style="2" customWidth="1"/>
    <col min="14588" max="14589" width="21.7109375" style="2" customWidth="1"/>
    <col min="14590" max="14591" width="15.7109375" style="2" bestFit="1" customWidth="1"/>
    <col min="14592" max="14592" width="9.7109375" style="2" bestFit="1" customWidth="1"/>
    <col min="14593" max="14594" width="9.140625" style="2"/>
    <col min="14595" max="14595" width="10.7109375" style="2" customWidth="1"/>
    <col min="14596" max="14596" width="10.140625" style="2" customWidth="1"/>
    <col min="14597" max="14597" width="9.7109375" style="2" customWidth="1"/>
    <col min="14598" max="14599" width="10" style="2" customWidth="1"/>
    <col min="14600" max="14600" width="9.7109375" style="2" customWidth="1"/>
    <col min="14601" max="14601" width="12.42578125" style="2" customWidth="1"/>
    <col min="14602" max="14602" width="10.42578125" style="2" customWidth="1"/>
    <col min="14603" max="14841" width="9.140625" style="2"/>
    <col min="14842" max="14842" width="9.42578125" style="2" customWidth="1"/>
    <col min="14843" max="14843" width="57.7109375" style="2" customWidth="1"/>
    <col min="14844" max="14845" width="21.7109375" style="2" customWidth="1"/>
    <col min="14846" max="14847" width="15.7109375" style="2" bestFit="1" customWidth="1"/>
    <col min="14848" max="14848" width="9.7109375" style="2" bestFit="1" customWidth="1"/>
    <col min="14849" max="14850" width="9.140625" style="2"/>
    <col min="14851" max="14851" width="10.7109375" style="2" customWidth="1"/>
    <col min="14852" max="14852" width="10.140625" style="2" customWidth="1"/>
    <col min="14853" max="14853" width="9.7109375" style="2" customWidth="1"/>
    <col min="14854" max="14855" width="10" style="2" customWidth="1"/>
    <col min="14856" max="14856" width="9.7109375" style="2" customWidth="1"/>
    <col min="14857" max="14857" width="12.42578125" style="2" customWidth="1"/>
    <col min="14858" max="14858" width="10.42578125" style="2" customWidth="1"/>
    <col min="14859" max="15097" width="9.140625" style="2"/>
    <col min="15098" max="15098" width="9.42578125" style="2" customWidth="1"/>
    <col min="15099" max="15099" width="57.7109375" style="2" customWidth="1"/>
    <col min="15100" max="15101" width="21.7109375" style="2" customWidth="1"/>
    <col min="15102" max="15103" width="15.7109375" style="2" bestFit="1" customWidth="1"/>
    <col min="15104" max="15104" width="9.7109375" style="2" bestFit="1" customWidth="1"/>
    <col min="15105" max="15106" width="9.140625" style="2"/>
    <col min="15107" max="15107" width="10.7109375" style="2" customWidth="1"/>
    <col min="15108" max="15108" width="10.140625" style="2" customWidth="1"/>
    <col min="15109" max="15109" width="9.7109375" style="2" customWidth="1"/>
    <col min="15110" max="15111" width="10" style="2" customWidth="1"/>
    <col min="15112" max="15112" width="9.7109375" style="2" customWidth="1"/>
    <col min="15113" max="15113" width="12.42578125" style="2" customWidth="1"/>
    <col min="15114" max="15114" width="10.42578125" style="2" customWidth="1"/>
    <col min="15115" max="15353" width="9.140625" style="2"/>
    <col min="15354" max="15354" width="9.42578125" style="2" customWidth="1"/>
    <col min="15355" max="15355" width="57.7109375" style="2" customWidth="1"/>
    <col min="15356" max="15357" width="21.7109375" style="2" customWidth="1"/>
    <col min="15358" max="15359" width="15.7109375" style="2" bestFit="1" customWidth="1"/>
    <col min="15360" max="15360" width="9.7109375" style="2" bestFit="1" customWidth="1"/>
    <col min="15361" max="15362" width="9.140625" style="2"/>
    <col min="15363" max="15363" width="10.7109375" style="2" customWidth="1"/>
    <col min="15364" max="15364" width="10.140625" style="2" customWidth="1"/>
    <col min="15365" max="15365" width="9.7109375" style="2" customWidth="1"/>
    <col min="15366" max="15367" width="10" style="2" customWidth="1"/>
    <col min="15368" max="15368" width="9.7109375" style="2" customWidth="1"/>
    <col min="15369" max="15369" width="12.42578125" style="2" customWidth="1"/>
    <col min="15370" max="15370" width="10.42578125" style="2" customWidth="1"/>
    <col min="15371" max="15609" width="9.140625" style="2"/>
    <col min="15610" max="15610" width="9.42578125" style="2" customWidth="1"/>
    <col min="15611" max="15611" width="57.7109375" style="2" customWidth="1"/>
    <col min="15612" max="15613" width="21.7109375" style="2" customWidth="1"/>
    <col min="15614" max="15615" width="15.7109375" style="2" bestFit="1" customWidth="1"/>
    <col min="15616" max="15616" width="9.7109375" style="2" bestFit="1" customWidth="1"/>
    <col min="15617" max="15618" width="9.140625" style="2"/>
    <col min="15619" max="15619" width="10.7109375" style="2" customWidth="1"/>
    <col min="15620" max="15620" width="10.140625" style="2" customWidth="1"/>
    <col min="15621" max="15621" width="9.7109375" style="2" customWidth="1"/>
    <col min="15622" max="15623" width="10" style="2" customWidth="1"/>
    <col min="15624" max="15624" width="9.7109375" style="2" customWidth="1"/>
    <col min="15625" max="15625" width="12.42578125" style="2" customWidth="1"/>
    <col min="15626" max="15626" width="10.42578125" style="2" customWidth="1"/>
    <col min="15627" max="15865" width="9.140625" style="2"/>
    <col min="15866" max="15866" width="9.42578125" style="2" customWidth="1"/>
    <col min="15867" max="15867" width="57.7109375" style="2" customWidth="1"/>
    <col min="15868" max="15869" width="21.7109375" style="2" customWidth="1"/>
    <col min="15870" max="15871" width="15.7109375" style="2" bestFit="1" customWidth="1"/>
    <col min="15872" max="15872" width="9.7109375" style="2" bestFit="1" customWidth="1"/>
    <col min="15873" max="15874" width="9.140625" style="2"/>
    <col min="15875" max="15875" width="10.7109375" style="2" customWidth="1"/>
    <col min="15876" max="15876" width="10.140625" style="2" customWidth="1"/>
    <col min="15877" max="15877" width="9.7109375" style="2" customWidth="1"/>
    <col min="15878" max="15879" width="10" style="2" customWidth="1"/>
    <col min="15880" max="15880" width="9.7109375" style="2" customWidth="1"/>
    <col min="15881" max="15881" width="12.42578125" style="2" customWidth="1"/>
    <col min="15882" max="15882" width="10.42578125" style="2" customWidth="1"/>
    <col min="15883" max="16121" width="9.140625" style="2"/>
    <col min="16122" max="16122" width="9.42578125" style="2" customWidth="1"/>
    <col min="16123" max="16123" width="57.7109375" style="2" customWidth="1"/>
    <col min="16124" max="16125" width="21.7109375" style="2" customWidth="1"/>
    <col min="16126" max="16127" width="15.7109375" style="2" bestFit="1" customWidth="1"/>
    <col min="16128" max="16128" width="9.7109375" style="2" bestFit="1" customWidth="1"/>
    <col min="16129" max="16130" width="9.140625" style="2"/>
    <col min="16131" max="16131" width="10.7109375" style="2" customWidth="1"/>
    <col min="16132" max="16132" width="10.140625" style="2" customWidth="1"/>
    <col min="16133" max="16133" width="9.7109375" style="2" customWidth="1"/>
    <col min="16134" max="16135" width="10" style="2" customWidth="1"/>
    <col min="16136" max="16136" width="9.7109375" style="2" customWidth="1"/>
    <col min="16137" max="16137" width="12.42578125" style="2" customWidth="1"/>
    <col min="16138" max="16138" width="10.42578125" style="2" customWidth="1"/>
    <col min="16139" max="16384" width="9.140625" style="2"/>
  </cols>
  <sheetData>
    <row r="1" spans="1:20" ht="21" thickBot="1" x14ac:dyDescent="0.3">
      <c r="A1" s="1"/>
      <c r="B1" s="21" t="s">
        <v>343</v>
      </c>
      <c r="C1" s="124"/>
      <c r="D1" s="125"/>
      <c r="E1" s="125"/>
      <c r="F1" s="125"/>
      <c r="G1" s="126" t="s">
        <v>155</v>
      </c>
      <c r="H1" s="127"/>
      <c r="I1" s="127"/>
      <c r="J1" s="127"/>
      <c r="K1" s="52" t="s">
        <v>0</v>
      </c>
      <c r="L1" s="52"/>
      <c r="M1" s="52"/>
      <c r="N1" s="52"/>
      <c r="O1" s="4"/>
      <c r="P1" s="51"/>
      <c r="Q1" s="128"/>
      <c r="R1" s="81"/>
      <c r="S1" s="1"/>
      <c r="T1" s="1"/>
    </row>
    <row r="2" spans="1:20" ht="18.75" thickBot="1" x14ac:dyDescent="0.3">
      <c r="A2" s="53" t="s">
        <v>1</v>
      </c>
      <c r="B2" s="67" t="s">
        <v>156</v>
      </c>
      <c r="C2" s="54" t="s">
        <v>2</v>
      </c>
      <c r="D2" s="6" t="s">
        <v>3</v>
      </c>
      <c r="E2" s="7" t="s">
        <v>4</v>
      </c>
      <c r="F2" s="8" t="s">
        <v>5</v>
      </c>
      <c r="G2" s="9"/>
      <c r="H2" s="9"/>
      <c r="I2" s="10"/>
      <c r="J2" s="55" t="s">
        <v>201</v>
      </c>
      <c r="K2" s="56"/>
      <c r="L2" s="56"/>
      <c r="M2" s="56"/>
      <c r="N2" s="56"/>
      <c r="O2" s="56"/>
      <c r="P2" s="56"/>
      <c r="Q2" s="57"/>
      <c r="R2" s="81"/>
      <c r="S2" s="1"/>
      <c r="T2" s="1"/>
    </row>
    <row r="3" spans="1:20" ht="18.75" thickBot="1" x14ac:dyDescent="0.3">
      <c r="A3" s="58"/>
      <c r="B3" s="129" t="s">
        <v>157</v>
      </c>
      <c r="C3" s="12" t="s">
        <v>6</v>
      </c>
      <c r="D3" s="12" t="s">
        <v>7</v>
      </c>
      <c r="E3" s="12" t="s">
        <v>7</v>
      </c>
      <c r="F3" s="109" t="s">
        <v>8</v>
      </c>
      <c r="G3" s="60" t="s">
        <v>202</v>
      </c>
      <c r="H3" s="61"/>
      <c r="I3" s="62"/>
      <c r="J3" s="90" t="s">
        <v>203</v>
      </c>
      <c r="K3" s="89"/>
      <c r="L3" s="63" t="s">
        <v>204</v>
      </c>
      <c r="M3" s="64"/>
      <c r="N3" s="63" t="s">
        <v>205</v>
      </c>
      <c r="O3" s="64"/>
      <c r="P3" s="63" t="s">
        <v>9</v>
      </c>
      <c r="Q3" s="64"/>
      <c r="R3" s="81"/>
      <c r="S3" s="1"/>
      <c r="T3" s="1"/>
    </row>
    <row r="4" spans="1:20" ht="18" x14ac:dyDescent="0.25">
      <c r="A4" s="58"/>
      <c r="B4" s="129"/>
      <c r="C4" s="130"/>
      <c r="D4" s="12" t="s">
        <v>10</v>
      </c>
      <c r="E4" s="12" t="s">
        <v>10</v>
      </c>
      <c r="F4" s="23"/>
      <c r="G4" s="13" t="s">
        <v>11</v>
      </c>
      <c r="H4" s="14" t="s">
        <v>12</v>
      </c>
      <c r="I4" s="15" t="s">
        <v>13</v>
      </c>
      <c r="J4" s="65" t="s">
        <v>14</v>
      </c>
      <c r="K4" s="66" t="s">
        <v>15</v>
      </c>
      <c r="L4" s="59" t="s">
        <v>16</v>
      </c>
      <c r="M4" s="67" t="s">
        <v>17</v>
      </c>
      <c r="N4" s="59" t="s">
        <v>18</v>
      </c>
      <c r="O4" s="66" t="s">
        <v>19</v>
      </c>
      <c r="P4" s="59" t="s">
        <v>20</v>
      </c>
      <c r="Q4" s="66" t="s">
        <v>21</v>
      </c>
      <c r="R4" s="81"/>
      <c r="S4" s="1"/>
      <c r="T4" s="1"/>
    </row>
    <row r="5" spans="1:20" ht="18" x14ac:dyDescent="0.25">
      <c r="A5" s="68"/>
      <c r="B5" s="131"/>
      <c r="C5" s="132"/>
      <c r="D5" s="16" t="s">
        <v>22</v>
      </c>
      <c r="E5" s="16" t="s">
        <v>22</v>
      </c>
      <c r="F5" s="22"/>
      <c r="G5" s="17" t="s">
        <v>23</v>
      </c>
      <c r="H5" s="18" t="s">
        <v>24</v>
      </c>
      <c r="I5" s="19" t="s">
        <v>25</v>
      </c>
      <c r="J5" s="69">
        <v>16</v>
      </c>
      <c r="K5" s="70">
        <v>20</v>
      </c>
      <c r="L5" s="71">
        <v>16</v>
      </c>
      <c r="M5" s="72">
        <v>20</v>
      </c>
      <c r="N5" s="71">
        <v>16</v>
      </c>
      <c r="O5" s="70">
        <v>20</v>
      </c>
      <c r="P5" s="71">
        <v>16</v>
      </c>
      <c r="Q5" s="70">
        <v>19</v>
      </c>
      <c r="R5" s="81"/>
      <c r="S5" s="1"/>
      <c r="T5" s="1"/>
    </row>
    <row r="6" spans="1:20" ht="18.75" thickBot="1" x14ac:dyDescent="0.3">
      <c r="A6" s="122">
        <v>1</v>
      </c>
      <c r="B6" s="72">
        <v>2</v>
      </c>
      <c r="C6" s="73">
        <v>5</v>
      </c>
      <c r="D6" s="73">
        <v>6</v>
      </c>
      <c r="E6" s="74">
        <v>7</v>
      </c>
      <c r="F6" s="133">
        <v>8</v>
      </c>
      <c r="G6" s="134">
        <v>9</v>
      </c>
      <c r="H6" s="134">
        <v>10</v>
      </c>
      <c r="I6" s="135">
        <v>11</v>
      </c>
      <c r="J6" s="75">
        <v>12</v>
      </c>
      <c r="K6" s="76">
        <v>13</v>
      </c>
      <c r="L6" s="77">
        <v>14</v>
      </c>
      <c r="M6" s="73">
        <v>15</v>
      </c>
      <c r="N6" s="77">
        <v>16</v>
      </c>
      <c r="O6" s="76">
        <v>17</v>
      </c>
      <c r="P6" s="77">
        <v>18</v>
      </c>
      <c r="Q6" s="76">
        <v>19</v>
      </c>
      <c r="R6" s="81"/>
      <c r="S6" s="1"/>
      <c r="T6" s="1"/>
    </row>
    <row r="7" spans="1:20" ht="22.5" customHeight="1" thickBot="1" x14ac:dyDescent="0.3">
      <c r="A7" s="136" t="s">
        <v>26</v>
      </c>
      <c r="B7" s="137" t="s">
        <v>27</v>
      </c>
      <c r="C7" s="138"/>
      <c r="D7" s="139">
        <f t="shared" ref="D7:Q7" si="0">SUM(D8+D33)</f>
        <v>7722</v>
      </c>
      <c r="E7" s="137">
        <f t="shared" si="0"/>
        <v>2574</v>
      </c>
      <c r="F7" s="140">
        <f t="shared" si="0"/>
        <v>5148</v>
      </c>
      <c r="G7" s="141">
        <f t="shared" si="0"/>
        <v>2433</v>
      </c>
      <c r="H7" s="141">
        <f t="shared" si="0"/>
        <v>1586</v>
      </c>
      <c r="I7" s="139">
        <f t="shared" si="0"/>
        <v>1131</v>
      </c>
      <c r="J7" s="142">
        <f t="shared" si="0"/>
        <v>576</v>
      </c>
      <c r="K7" s="143">
        <f t="shared" si="0"/>
        <v>718</v>
      </c>
      <c r="L7" s="140">
        <f t="shared" si="0"/>
        <v>582</v>
      </c>
      <c r="M7" s="139">
        <f t="shared" si="0"/>
        <v>708</v>
      </c>
      <c r="N7" s="140">
        <f t="shared" si="0"/>
        <v>576</v>
      </c>
      <c r="O7" s="143">
        <f t="shared" si="0"/>
        <v>724</v>
      </c>
      <c r="P7" s="140">
        <f t="shared" si="0"/>
        <v>578</v>
      </c>
      <c r="Q7" s="143">
        <f t="shared" si="0"/>
        <v>686</v>
      </c>
      <c r="R7" s="81"/>
      <c r="S7" s="1"/>
      <c r="T7" s="1"/>
    </row>
    <row r="8" spans="1:20" ht="18" x14ac:dyDescent="0.25">
      <c r="A8" s="40" t="s">
        <v>28</v>
      </c>
      <c r="B8" s="144" t="s">
        <v>206</v>
      </c>
      <c r="C8" s="145"/>
      <c r="D8" s="146">
        <f>D10+D25</f>
        <v>2106</v>
      </c>
      <c r="E8" s="44">
        <f>E10+E25</f>
        <v>702</v>
      </c>
      <c r="F8" s="147">
        <f>F10+F25</f>
        <v>1404</v>
      </c>
      <c r="G8" s="148">
        <f>G10+G25</f>
        <v>1276</v>
      </c>
      <c r="H8" s="148">
        <f>H10</f>
        <v>128</v>
      </c>
      <c r="I8" s="149"/>
      <c r="J8" s="150">
        <f t="shared" ref="J8:O8" si="1">J10+J25</f>
        <v>352</v>
      </c>
      <c r="K8" s="151">
        <f t="shared" si="1"/>
        <v>438</v>
      </c>
      <c r="L8" s="147">
        <f t="shared" si="1"/>
        <v>224</v>
      </c>
      <c r="M8" s="146">
        <f t="shared" si="1"/>
        <v>282</v>
      </c>
      <c r="N8" s="147">
        <f t="shared" si="1"/>
        <v>48</v>
      </c>
      <c r="O8" s="151">
        <f t="shared" si="1"/>
        <v>60</v>
      </c>
      <c r="P8" s="147"/>
      <c r="Q8" s="151"/>
      <c r="R8" s="81"/>
      <c r="S8" s="1"/>
      <c r="T8" s="1"/>
    </row>
    <row r="9" spans="1:20" ht="18.75" thickBot="1" x14ac:dyDescent="0.3">
      <c r="A9" s="115"/>
      <c r="B9" s="152" t="s">
        <v>158</v>
      </c>
      <c r="C9" s="153"/>
      <c r="D9" s="154"/>
      <c r="E9" s="155"/>
      <c r="F9" s="156"/>
      <c r="G9" s="157"/>
      <c r="H9" s="158"/>
      <c r="I9" s="154"/>
      <c r="J9" s="159"/>
      <c r="K9" s="160"/>
      <c r="L9" s="161"/>
      <c r="M9" s="162"/>
      <c r="N9" s="161"/>
      <c r="O9" s="160"/>
      <c r="P9" s="161"/>
      <c r="Q9" s="160"/>
      <c r="R9" s="81"/>
      <c r="S9" s="1"/>
      <c r="T9" s="1"/>
    </row>
    <row r="10" spans="1:20" ht="18" x14ac:dyDescent="0.25">
      <c r="A10" s="40" t="s">
        <v>29</v>
      </c>
      <c r="B10" s="163" t="s">
        <v>159</v>
      </c>
      <c r="C10" s="164"/>
      <c r="D10" s="165">
        <f>D12+D13+D14+D17+D20+D21+D22+D23+D24</f>
        <v>1134</v>
      </c>
      <c r="E10" s="165">
        <f>SUM(E12+E13+E14+E17+E20+E21+E22+E23+E24)</f>
        <v>378</v>
      </c>
      <c r="F10" s="147">
        <f>SUM(F12+F13+F14+F17+F20+F21+F22+F23+F24)</f>
        <v>756</v>
      </c>
      <c r="G10" s="166">
        <f>G13+G14+G17+G20+G21+G22+G23+G24</f>
        <v>628</v>
      </c>
      <c r="H10" s="166">
        <f>H12</f>
        <v>128</v>
      </c>
      <c r="I10" s="149"/>
      <c r="J10" s="150">
        <f>J12+J13+J14+J20+J21+J22+J23+J24+J17</f>
        <v>192</v>
      </c>
      <c r="K10" s="151">
        <f>K12+K13+K14+K20+K21+K22+K24+K17+K23</f>
        <v>238</v>
      </c>
      <c r="L10" s="147">
        <f>L13+L14+L20+L22+L24+L12+L21+L23+L17</f>
        <v>144</v>
      </c>
      <c r="M10" s="146">
        <f>M12+M13+M21+M23+M24+M22+M14+M20</f>
        <v>182</v>
      </c>
      <c r="N10" s="167"/>
      <c r="O10" s="168"/>
      <c r="P10" s="167"/>
      <c r="Q10" s="168"/>
      <c r="R10" s="81"/>
      <c r="S10" s="1"/>
      <c r="T10" s="1"/>
    </row>
    <row r="11" spans="1:20" ht="18.75" thickBot="1" x14ac:dyDescent="0.3">
      <c r="A11" s="97"/>
      <c r="B11" s="169" t="s">
        <v>30</v>
      </c>
      <c r="C11" s="170"/>
      <c r="D11" s="171"/>
      <c r="E11" s="172"/>
      <c r="F11" s="173"/>
      <c r="G11" s="174"/>
      <c r="H11" s="174"/>
      <c r="I11" s="175"/>
      <c r="J11" s="176"/>
      <c r="K11" s="177"/>
      <c r="L11" s="173"/>
      <c r="M11" s="171"/>
      <c r="N11" s="178"/>
      <c r="O11" s="179"/>
      <c r="P11" s="178"/>
      <c r="Q11" s="179"/>
      <c r="R11" s="81"/>
      <c r="S11" s="1"/>
      <c r="T11" s="1"/>
    </row>
    <row r="12" spans="1:20" ht="23.1" customHeight="1" x14ac:dyDescent="0.25">
      <c r="A12" s="180" t="s">
        <v>31</v>
      </c>
      <c r="B12" s="34" t="s">
        <v>32</v>
      </c>
      <c r="C12" s="181" t="s">
        <v>207</v>
      </c>
      <c r="D12" s="182">
        <f>E12+F12</f>
        <v>178</v>
      </c>
      <c r="E12" s="183">
        <v>50</v>
      </c>
      <c r="F12" s="184">
        <f>J12+K12+L12+M12</f>
        <v>128</v>
      </c>
      <c r="G12" s="185"/>
      <c r="H12" s="185">
        <v>128</v>
      </c>
      <c r="I12" s="186"/>
      <c r="J12" s="187">
        <v>32</v>
      </c>
      <c r="K12" s="188">
        <v>40</v>
      </c>
      <c r="L12" s="187">
        <v>16</v>
      </c>
      <c r="M12" s="189">
        <v>40</v>
      </c>
      <c r="N12" s="190"/>
      <c r="O12" s="191"/>
      <c r="P12" s="192"/>
      <c r="Q12" s="193"/>
      <c r="R12" s="81"/>
      <c r="S12" s="1"/>
      <c r="T12" s="1"/>
    </row>
    <row r="13" spans="1:20" ht="23.1" customHeight="1" x14ac:dyDescent="0.25">
      <c r="A13" s="194" t="s">
        <v>33</v>
      </c>
      <c r="B13" s="26" t="s">
        <v>34</v>
      </c>
      <c r="C13" s="85" t="s">
        <v>35</v>
      </c>
      <c r="D13" s="195">
        <f>SUM(E13:F13)</f>
        <v>52</v>
      </c>
      <c r="E13" s="196">
        <v>12</v>
      </c>
      <c r="F13" s="197">
        <f>J13+K13+L13+M13</f>
        <v>40</v>
      </c>
      <c r="G13" s="198">
        <f>F13</f>
        <v>40</v>
      </c>
      <c r="H13" s="198"/>
      <c r="I13" s="195"/>
      <c r="J13" s="199"/>
      <c r="K13" s="200"/>
      <c r="L13" s="199"/>
      <c r="M13" s="201">
        <v>40</v>
      </c>
      <c r="N13" s="197"/>
      <c r="O13" s="202"/>
      <c r="P13" s="199"/>
      <c r="Q13" s="200"/>
      <c r="R13" s="81"/>
      <c r="S13" s="1"/>
      <c r="T13" s="1"/>
    </row>
    <row r="14" spans="1:20" ht="23.1" customHeight="1" x14ac:dyDescent="0.25">
      <c r="A14" s="203" t="s">
        <v>36</v>
      </c>
      <c r="B14" s="34" t="s">
        <v>37</v>
      </c>
      <c r="C14" s="103" t="s">
        <v>180</v>
      </c>
      <c r="D14" s="195">
        <f>SUM(E14:F14)</f>
        <v>86</v>
      </c>
      <c r="E14" s="196">
        <v>18</v>
      </c>
      <c r="F14" s="197">
        <f>J14+K14+L14+M14</f>
        <v>68</v>
      </c>
      <c r="G14" s="198">
        <f>F14</f>
        <v>68</v>
      </c>
      <c r="H14" s="198"/>
      <c r="I14" s="195"/>
      <c r="J14" s="199">
        <v>16</v>
      </c>
      <c r="K14" s="200">
        <v>20</v>
      </c>
      <c r="L14" s="199">
        <v>32</v>
      </c>
      <c r="M14" s="201"/>
      <c r="N14" s="197"/>
      <c r="O14" s="202"/>
      <c r="P14" s="199"/>
      <c r="Q14" s="200"/>
      <c r="R14" s="81"/>
      <c r="S14" s="1"/>
      <c r="T14" s="1"/>
    </row>
    <row r="15" spans="1:20" ht="23.1" customHeight="1" x14ac:dyDescent="0.25">
      <c r="A15" s="204" t="s">
        <v>208</v>
      </c>
      <c r="B15" s="205" t="s">
        <v>209</v>
      </c>
      <c r="C15" s="206" t="s">
        <v>210</v>
      </c>
      <c r="D15" s="207">
        <f>SUM(E15:F15)</f>
        <v>45</v>
      </c>
      <c r="E15" s="208">
        <v>9</v>
      </c>
      <c r="F15" s="209">
        <f>J15+K15</f>
        <v>36</v>
      </c>
      <c r="G15" s="198"/>
      <c r="H15" s="198"/>
      <c r="I15" s="195"/>
      <c r="J15" s="210">
        <v>16</v>
      </c>
      <c r="K15" s="211">
        <v>20</v>
      </c>
      <c r="L15" s="210"/>
      <c r="M15" s="201"/>
      <c r="N15" s="197"/>
      <c r="O15" s="202"/>
      <c r="P15" s="199"/>
      <c r="Q15" s="200"/>
      <c r="R15" s="81"/>
      <c r="S15" s="1"/>
      <c r="T15" s="1"/>
    </row>
    <row r="16" spans="1:20" ht="23.1" customHeight="1" x14ac:dyDescent="0.25">
      <c r="A16" s="212" t="s">
        <v>211</v>
      </c>
      <c r="B16" s="205" t="s">
        <v>212</v>
      </c>
      <c r="C16" s="32" t="s">
        <v>213</v>
      </c>
      <c r="D16" s="207">
        <f>SUM(E16:F16)</f>
        <v>41</v>
      </c>
      <c r="E16" s="208">
        <v>9</v>
      </c>
      <c r="F16" s="209">
        <f>L16</f>
        <v>32</v>
      </c>
      <c r="G16" s="198"/>
      <c r="H16" s="198"/>
      <c r="I16" s="195"/>
      <c r="J16" s="210"/>
      <c r="K16" s="211"/>
      <c r="L16" s="210">
        <v>32</v>
      </c>
      <c r="M16" s="201"/>
      <c r="N16" s="197"/>
      <c r="O16" s="202"/>
      <c r="P16" s="199"/>
      <c r="Q16" s="200"/>
      <c r="R16" s="81"/>
      <c r="S16" s="1"/>
      <c r="T16" s="1"/>
    </row>
    <row r="17" spans="1:20" ht="23.1" customHeight="1" x14ac:dyDescent="0.25">
      <c r="A17" s="203" t="s">
        <v>38</v>
      </c>
      <c r="B17" s="34" t="s">
        <v>39</v>
      </c>
      <c r="C17" s="85" t="s">
        <v>214</v>
      </c>
      <c r="D17" s="195">
        <f>D18+D19</f>
        <v>108</v>
      </c>
      <c r="E17" s="196">
        <v>36</v>
      </c>
      <c r="F17" s="213">
        <f>J17+K17</f>
        <v>72</v>
      </c>
      <c r="G17" s="214">
        <f t="shared" ref="G17:G24" si="2">F17</f>
        <v>72</v>
      </c>
      <c r="H17" s="214"/>
      <c r="I17" s="215"/>
      <c r="J17" s="216">
        <v>32</v>
      </c>
      <c r="K17" s="217">
        <v>40</v>
      </c>
      <c r="L17" s="216"/>
      <c r="M17" s="218"/>
      <c r="N17" s="197"/>
      <c r="O17" s="202"/>
      <c r="P17" s="199"/>
      <c r="Q17" s="200"/>
      <c r="R17" s="81"/>
      <c r="S17" s="1"/>
      <c r="T17" s="1"/>
    </row>
    <row r="18" spans="1:20" ht="23.1" customHeight="1" x14ac:dyDescent="0.25">
      <c r="A18" s="203"/>
      <c r="B18" s="219" t="s">
        <v>215</v>
      </c>
      <c r="C18" s="85" t="s">
        <v>216</v>
      </c>
      <c r="D18" s="195">
        <v>54</v>
      </c>
      <c r="E18" s="196">
        <v>18</v>
      </c>
      <c r="F18" s="213">
        <v>36</v>
      </c>
      <c r="G18" s="214">
        <f>J18+K18</f>
        <v>36</v>
      </c>
      <c r="H18" s="214"/>
      <c r="I18" s="215"/>
      <c r="J18" s="216">
        <v>16</v>
      </c>
      <c r="K18" s="217">
        <v>20</v>
      </c>
      <c r="L18" s="216"/>
      <c r="M18" s="218"/>
      <c r="N18" s="197"/>
      <c r="O18" s="202"/>
      <c r="P18" s="199"/>
      <c r="Q18" s="200"/>
      <c r="R18" s="81"/>
      <c r="S18" s="1"/>
      <c r="T18" s="1"/>
    </row>
    <row r="19" spans="1:20" ht="23.1" customHeight="1" x14ac:dyDescent="0.25">
      <c r="A19" s="203"/>
      <c r="B19" s="219" t="s">
        <v>217</v>
      </c>
      <c r="C19" s="85" t="s">
        <v>216</v>
      </c>
      <c r="D19" s="195">
        <v>54</v>
      </c>
      <c r="E19" s="196">
        <v>18</v>
      </c>
      <c r="F19" s="213">
        <v>36</v>
      </c>
      <c r="G19" s="214">
        <f>J19+K19</f>
        <v>36</v>
      </c>
      <c r="H19" s="214"/>
      <c r="I19" s="215"/>
      <c r="J19" s="216">
        <v>16</v>
      </c>
      <c r="K19" s="217">
        <v>20</v>
      </c>
      <c r="L19" s="216"/>
      <c r="M19" s="218"/>
      <c r="N19" s="197"/>
      <c r="O19" s="202"/>
      <c r="P19" s="199"/>
      <c r="Q19" s="200"/>
      <c r="R19" s="81"/>
      <c r="S19" s="1"/>
      <c r="T19" s="1"/>
    </row>
    <row r="20" spans="1:20" ht="23.1" customHeight="1" x14ac:dyDescent="0.25">
      <c r="A20" s="203" t="s">
        <v>41</v>
      </c>
      <c r="B20" s="34" t="s">
        <v>42</v>
      </c>
      <c r="C20" s="85" t="s">
        <v>181</v>
      </c>
      <c r="D20" s="195">
        <f>SUM(E20:F20)</f>
        <v>46</v>
      </c>
      <c r="E20" s="196">
        <v>10</v>
      </c>
      <c r="F20" s="213">
        <f>J20+K20+L20+M20</f>
        <v>36</v>
      </c>
      <c r="G20" s="214">
        <f t="shared" si="2"/>
        <v>36</v>
      </c>
      <c r="H20" s="214"/>
      <c r="I20" s="215"/>
      <c r="J20" s="216"/>
      <c r="K20" s="217"/>
      <c r="L20" s="216">
        <v>16</v>
      </c>
      <c r="M20" s="218">
        <v>20</v>
      </c>
      <c r="N20" s="197"/>
      <c r="O20" s="202"/>
      <c r="P20" s="199"/>
      <c r="Q20" s="200"/>
      <c r="R20" s="81"/>
      <c r="S20" s="1"/>
      <c r="T20" s="1"/>
    </row>
    <row r="21" spans="1:20" ht="23.1" customHeight="1" x14ac:dyDescent="0.25">
      <c r="A21" s="194" t="s">
        <v>43</v>
      </c>
      <c r="B21" s="34" t="s">
        <v>44</v>
      </c>
      <c r="C21" s="85" t="s">
        <v>45</v>
      </c>
      <c r="D21" s="195">
        <f>SUM(E21:F21)</f>
        <v>288</v>
      </c>
      <c r="E21" s="196">
        <v>144</v>
      </c>
      <c r="F21" s="213">
        <f>J21+K21+L21+M21</f>
        <v>144</v>
      </c>
      <c r="G21" s="214">
        <f t="shared" si="2"/>
        <v>144</v>
      </c>
      <c r="H21" s="214"/>
      <c r="I21" s="215"/>
      <c r="J21" s="216">
        <v>32</v>
      </c>
      <c r="K21" s="217">
        <v>40</v>
      </c>
      <c r="L21" s="216">
        <v>32</v>
      </c>
      <c r="M21" s="218">
        <v>40</v>
      </c>
      <c r="N21" s="197"/>
      <c r="O21" s="202"/>
      <c r="P21" s="199"/>
      <c r="Q21" s="200"/>
      <c r="R21" s="81"/>
      <c r="S21" s="1"/>
      <c r="T21" s="1"/>
    </row>
    <row r="22" spans="1:20" ht="23.1" customHeight="1" x14ac:dyDescent="0.25">
      <c r="A22" s="37" t="s">
        <v>46</v>
      </c>
      <c r="B22" s="34" t="s">
        <v>47</v>
      </c>
      <c r="C22" s="85" t="s">
        <v>218</v>
      </c>
      <c r="D22" s="195">
        <f>SUM(E22:F22)</f>
        <v>98</v>
      </c>
      <c r="E22" s="196">
        <v>28</v>
      </c>
      <c r="F22" s="213">
        <f>J22+K22+L22+M22</f>
        <v>70</v>
      </c>
      <c r="G22" s="214">
        <f t="shared" si="2"/>
        <v>70</v>
      </c>
      <c r="H22" s="214"/>
      <c r="I22" s="215"/>
      <c r="J22" s="216">
        <v>32</v>
      </c>
      <c r="K22" s="217">
        <v>38</v>
      </c>
      <c r="L22" s="216"/>
      <c r="M22" s="218"/>
      <c r="N22" s="197"/>
      <c r="O22" s="202"/>
      <c r="P22" s="199"/>
      <c r="Q22" s="200"/>
      <c r="R22" s="81"/>
      <c r="S22" s="1"/>
      <c r="T22" s="1"/>
    </row>
    <row r="23" spans="1:20" ht="23.1" customHeight="1" thickBot="1" x14ac:dyDescent="0.3">
      <c r="A23" s="39" t="s">
        <v>48</v>
      </c>
      <c r="B23" s="48" t="s">
        <v>49</v>
      </c>
      <c r="C23" s="117" t="s">
        <v>50</v>
      </c>
      <c r="D23" s="220">
        <f>SUM(E23:F23)</f>
        <v>108</v>
      </c>
      <c r="E23" s="221">
        <v>36</v>
      </c>
      <c r="F23" s="222">
        <f>J23+K23+L23+M23</f>
        <v>72</v>
      </c>
      <c r="G23" s="223">
        <f t="shared" si="2"/>
        <v>72</v>
      </c>
      <c r="H23" s="223"/>
      <c r="I23" s="224"/>
      <c r="J23" s="225">
        <v>16</v>
      </c>
      <c r="K23" s="226">
        <v>20</v>
      </c>
      <c r="L23" s="225">
        <v>16</v>
      </c>
      <c r="M23" s="227">
        <v>20</v>
      </c>
      <c r="N23" s="228"/>
      <c r="O23" s="229"/>
      <c r="P23" s="230"/>
      <c r="Q23" s="231"/>
      <c r="R23" s="81"/>
      <c r="S23" s="1"/>
      <c r="T23" s="1"/>
    </row>
    <row r="24" spans="1:20" ht="23.1" customHeight="1" thickBot="1" x14ac:dyDescent="0.3">
      <c r="A24" s="232" t="s">
        <v>51</v>
      </c>
      <c r="B24" s="233" t="s">
        <v>52</v>
      </c>
      <c r="C24" s="234" t="s">
        <v>219</v>
      </c>
      <c r="D24" s="235">
        <f>SUM(E24:F24)</f>
        <v>170</v>
      </c>
      <c r="E24" s="235">
        <v>44</v>
      </c>
      <c r="F24" s="236">
        <f>J24+K24+L24+M24</f>
        <v>126</v>
      </c>
      <c r="G24" s="236">
        <f t="shared" si="2"/>
        <v>126</v>
      </c>
      <c r="H24" s="236"/>
      <c r="I24" s="236"/>
      <c r="J24" s="235">
        <v>32</v>
      </c>
      <c r="K24" s="235">
        <v>40</v>
      </c>
      <c r="L24" s="235">
        <v>32</v>
      </c>
      <c r="M24" s="235">
        <v>22</v>
      </c>
      <c r="N24" s="235"/>
      <c r="O24" s="235"/>
      <c r="P24" s="235"/>
      <c r="Q24" s="237"/>
      <c r="R24" s="81"/>
      <c r="S24" s="1"/>
      <c r="T24" s="1"/>
    </row>
    <row r="25" spans="1:20" ht="18" x14ac:dyDescent="0.25">
      <c r="A25" s="115" t="s">
        <v>53</v>
      </c>
      <c r="B25" s="238" t="s">
        <v>54</v>
      </c>
      <c r="C25" s="37"/>
      <c r="D25" s="239">
        <f>D27+D28+D29+D30</f>
        <v>972</v>
      </c>
      <c r="E25" s="240">
        <f>D25-F25</f>
        <v>324</v>
      </c>
      <c r="F25" s="241">
        <f>F27+F28+F29+F30</f>
        <v>648</v>
      </c>
      <c r="G25" s="157">
        <f>G27+G28+G29+G30</f>
        <v>648</v>
      </c>
      <c r="H25" s="157"/>
      <c r="I25" s="155"/>
      <c r="J25" s="242">
        <f>J27+J28+J29+J30</f>
        <v>160</v>
      </c>
      <c r="K25" s="243">
        <f>K27+K28+K29+K30</f>
        <v>200</v>
      </c>
      <c r="L25" s="242">
        <f>L27+L28+L30</f>
        <v>80</v>
      </c>
      <c r="M25" s="244">
        <f>M30+M27</f>
        <v>100</v>
      </c>
      <c r="N25" s="241">
        <f>N30</f>
        <v>48</v>
      </c>
      <c r="O25" s="245">
        <f>O30</f>
        <v>60</v>
      </c>
      <c r="P25" s="242"/>
      <c r="Q25" s="243"/>
      <c r="R25" s="81"/>
      <c r="S25" s="1"/>
      <c r="T25" s="1"/>
    </row>
    <row r="26" spans="1:20" ht="18.75" thickBot="1" x14ac:dyDescent="0.3">
      <c r="A26" s="38"/>
      <c r="B26" s="83" t="s">
        <v>55</v>
      </c>
      <c r="C26" s="246"/>
      <c r="D26" s="172"/>
      <c r="E26" s="247"/>
      <c r="F26" s="248"/>
      <c r="G26" s="174"/>
      <c r="H26" s="174"/>
      <c r="I26" s="172"/>
      <c r="J26" s="178"/>
      <c r="K26" s="179"/>
      <c r="L26" s="178"/>
      <c r="M26" s="175"/>
      <c r="N26" s="249"/>
      <c r="O26" s="250"/>
      <c r="P26" s="178"/>
      <c r="Q26" s="179"/>
      <c r="R26" s="81"/>
      <c r="S26" s="1"/>
      <c r="T26" s="1"/>
    </row>
    <row r="27" spans="1:20" ht="23.1" customHeight="1" x14ac:dyDescent="0.25">
      <c r="A27" s="251" t="s">
        <v>56</v>
      </c>
      <c r="B27" s="252" t="s">
        <v>57</v>
      </c>
      <c r="C27" s="253" t="s">
        <v>220</v>
      </c>
      <c r="D27" s="254">
        <f t="shared" ref="D27:D32" si="3">SUM(E27:F27)</f>
        <v>216</v>
      </c>
      <c r="E27" s="255">
        <v>72</v>
      </c>
      <c r="F27" s="256">
        <f>J27+K27+L27+M27</f>
        <v>144</v>
      </c>
      <c r="G27" s="257">
        <f t="shared" ref="G27:G32" si="4">F27</f>
        <v>144</v>
      </c>
      <c r="H27" s="257"/>
      <c r="I27" s="254"/>
      <c r="J27" s="256">
        <v>32</v>
      </c>
      <c r="K27" s="258">
        <v>40</v>
      </c>
      <c r="L27" s="256">
        <v>32</v>
      </c>
      <c r="M27" s="254">
        <v>40</v>
      </c>
      <c r="N27" s="256"/>
      <c r="O27" s="258"/>
      <c r="P27" s="256"/>
      <c r="Q27" s="258"/>
      <c r="R27" s="81"/>
      <c r="S27" s="1"/>
      <c r="T27" s="1"/>
    </row>
    <row r="28" spans="1:20" ht="23.1" customHeight="1" x14ac:dyDescent="0.25">
      <c r="A28" s="259" t="s">
        <v>59</v>
      </c>
      <c r="B28" s="260" t="s">
        <v>60</v>
      </c>
      <c r="C28" s="253" t="s">
        <v>221</v>
      </c>
      <c r="D28" s="201">
        <f t="shared" si="3"/>
        <v>216</v>
      </c>
      <c r="E28" s="195">
        <v>72</v>
      </c>
      <c r="F28" s="199">
        <f>J28+K28+L28</f>
        <v>144</v>
      </c>
      <c r="G28" s="198">
        <f t="shared" si="4"/>
        <v>144</v>
      </c>
      <c r="H28" s="198"/>
      <c r="I28" s="201"/>
      <c r="J28" s="256">
        <v>64</v>
      </c>
      <c r="K28" s="258">
        <v>80</v>
      </c>
      <c r="L28" s="256"/>
      <c r="M28" s="201"/>
      <c r="N28" s="199"/>
      <c r="O28" s="200"/>
      <c r="P28" s="199"/>
      <c r="Q28" s="200"/>
      <c r="R28" s="81"/>
      <c r="S28" s="1"/>
      <c r="T28" s="1"/>
    </row>
    <row r="29" spans="1:20" ht="23.1" customHeight="1" x14ac:dyDescent="0.25">
      <c r="A29" s="261" t="s">
        <v>61</v>
      </c>
      <c r="B29" s="260" t="s">
        <v>62</v>
      </c>
      <c r="C29" s="253" t="s">
        <v>218</v>
      </c>
      <c r="D29" s="201">
        <f t="shared" si="3"/>
        <v>54</v>
      </c>
      <c r="E29" s="195">
        <v>18</v>
      </c>
      <c r="F29" s="199">
        <f>J29+K29</f>
        <v>36</v>
      </c>
      <c r="G29" s="198">
        <f t="shared" si="4"/>
        <v>36</v>
      </c>
      <c r="H29" s="198"/>
      <c r="I29" s="201"/>
      <c r="J29" s="199">
        <v>16</v>
      </c>
      <c r="K29" s="200">
        <v>20</v>
      </c>
      <c r="L29" s="199"/>
      <c r="M29" s="201"/>
      <c r="N29" s="199"/>
      <c r="O29" s="200"/>
      <c r="P29" s="199"/>
      <c r="Q29" s="200"/>
      <c r="R29" s="81"/>
      <c r="S29" s="1"/>
      <c r="T29" s="1"/>
    </row>
    <row r="30" spans="1:20" ht="23.1" customHeight="1" x14ac:dyDescent="0.25">
      <c r="A30" s="261" t="s">
        <v>63</v>
      </c>
      <c r="B30" s="260" t="s">
        <v>64</v>
      </c>
      <c r="C30" s="262" t="s">
        <v>222</v>
      </c>
      <c r="D30" s="201">
        <f t="shared" si="3"/>
        <v>486</v>
      </c>
      <c r="E30" s="195">
        <v>162</v>
      </c>
      <c r="F30" s="199">
        <f>J30+K30+L30+M30+N30+O30</f>
        <v>324</v>
      </c>
      <c r="G30" s="198">
        <f t="shared" si="4"/>
        <v>324</v>
      </c>
      <c r="H30" s="198"/>
      <c r="I30" s="201"/>
      <c r="J30" s="199">
        <f>J31</f>
        <v>48</v>
      </c>
      <c r="K30" s="200">
        <f>K31</f>
        <v>60</v>
      </c>
      <c r="L30" s="199">
        <f>L31</f>
        <v>48</v>
      </c>
      <c r="M30" s="201">
        <f>M32</f>
        <v>60</v>
      </c>
      <c r="N30" s="199">
        <f>N32</f>
        <v>48</v>
      </c>
      <c r="O30" s="200">
        <f>O32</f>
        <v>60</v>
      </c>
      <c r="P30" s="199"/>
      <c r="Q30" s="200"/>
      <c r="R30" s="81"/>
      <c r="S30" s="1"/>
      <c r="T30" s="1"/>
    </row>
    <row r="31" spans="1:20" ht="23.1" customHeight="1" thickBot="1" x14ac:dyDescent="0.3">
      <c r="A31" s="263" t="s">
        <v>65</v>
      </c>
      <c r="B31" s="264" t="s">
        <v>66</v>
      </c>
      <c r="C31" s="265" t="s">
        <v>223</v>
      </c>
      <c r="D31" s="266">
        <f t="shared" si="3"/>
        <v>234</v>
      </c>
      <c r="E31" s="267">
        <v>78</v>
      </c>
      <c r="F31" s="268">
        <f>J31+K31+L31</f>
        <v>156</v>
      </c>
      <c r="G31" s="269">
        <f t="shared" si="4"/>
        <v>156</v>
      </c>
      <c r="H31" s="270"/>
      <c r="I31" s="271"/>
      <c r="J31" s="268">
        <v>48</v>
      </c>
      <c r="K31" s="272">
        <v>60</v>
      </c>
      <c r="L31" s="268">
        <v>48</v>
      </c>
      <c r="M31" s="266"/>
      <c r="N31" s="268"/>
      <c r="O31" s="272"/>
      <c r="P31" s="230"/>
      <c r="Q31" s="231"/>
      <c r="R31" s="81"/>
      <c r="S31" s="1"/>
      <c r="T31" s="1"/>
    </row>
    <row r="32" spans="1:20" s="11" customFormat="1" ht="23.1" customHeight="1" thickBot="1" x14ac:dyDescent="0.3">
      <c r="A32" s="273" t="s">
        <v>67</v>
      </c>
      <c r="B32" s="274" t="s">
        <v>68</v>
      </c>
      <c r="C32" s="275" t="s">
        <v>224</v>
      </c>
      <c r="D32" s="276">
        <f t="shared" si="3"/>
        <v>252</v>
      </c>
      <c r="E32" s="277">
        <v>84</v>
      </c>
      <c r="F32" s="278">
        <f>M32+N32+O32</f>
        <v>168</v>
      </c>
      <c r="G32" s="279">
        <f t="shared" si="4"/>
        <v>168</v>
      </c>
      <c r="H32" s="257"/>
      <c r="I32" s="254"/>
      <c r="J32" s="278"/>
      <c r="K32" s="280"/>
      <c r="L32" s="278"/>
      <c r="M32" s="276">
        <v>60</v>
      </c>
      <c r="N32" s="278">
        <v>48</v>
      </c>
      <c r="O32" s="280">
        <v>60</v>
      </c>
      <c r="P32" s="256"/>
      <c r="Q32" s="258"/>
      <c r="R32" s="110"/>
      <c r="S32" s="56"/>
      <c r="T32" s="56"/>
    </row>
    <row r="33" spans="1:20" ht="17.25" customHeight="1" thickBot="1" x14ac:dyDescent="0.3">
      <c r="A33" s="232"/>
      <c r="B33" s="139" t="s">
        <v>225</v>
      </c>
      <c r="C33" s="281"/>
      <c r="D33" s="282">
        <f t="shared" ref="D33:Q33" si="5">SUM(D34+D107+D119)</f>
        <v>5616</v>
      </c>
      <c r="E33" s="283">
        <f t="shared" si="5"/>
        <v>1872</v>
      </c>
      <c r="F33" s="284">
        <f t="shared" si="5"/>
        <v>3744</v>
      </c>
      <c r="G33" s="285">
        <f t="shared" si="5"/>
        <v>1157</v>
      </c>
      <c r="H33" s="286">
        <f t="shared" si="5"/>
        <v>1458</v>
      </c>
      <c r="I33" s="282">
        <f t="shared" si="5"/>
        <v>1131</v>
      </c>
      <c r="J33" s="284">
        <f t="shared" si="5"/>
        <v>224</v>
      </c>
      <c r="K33" s="287">
        <f t="shared" si="5"/>
        <v>280</v>
      </c>
      <c r="L33" s="284">
        <f t="shared" si="5"/>
        <v>358</v>
      </c>
      <c r="M33" s="282">
        <f t="shared" si="5"/>
        <v>426</v>
      </c>
      <c r="N33" s="284">
        <f t="shared" si="5"/>
        <v>528</v>
      </c>
      <c r="O33" s="287">
        <f t="shared" si="5"/>
        <v>664</v>
      </c>
      <c r="P33" s="284">
        <f t="shared" si="5"/>
        <v>578</v>
      </c>
      <c r="Q33" s="287">
        <f t="shared" si="5"/>
        <v>686</v>
      </c>
      <c r="R33" s="81"/>
      <c r="S33" s="1"/>
      <c r="T33" s="1"/>
    </row>
    <row r="34" spans="1:20" ht="18" customHeight="1" thickBot="1" x14ac:dyDescent="0.3">
      <c r="A34" s="97"/>
      <c r="B34" s="83" t="s">
        <v>226</v>
      </c>
      <c r="C34" s="170"/>
      <c r="D34" s="171">
        <f t="shared" ref="D34:Q34" si="6">SUM(D35+D43)</f>
        <v>3726</v>
      </c>
      <c r="E34" s="288">
        <f t="shared" si="6"/>
        <v>1242</v>
      </c>
      <c r="F34" s="173">
        <f t="shared" si="6"/>
        <v>2484</v>
      </c>
      <c r="G34" s="289">
        <f t="shared" si="6"/>
        <v>867</v>
      </c>
      <c r="H34" s="289">
        <f t="shared" si="6"/>
        <v>1422</v>
      </c>
      <c r="I34" s="171">
        <f t="shared" si="6"/>
        <v>197</v>
      </c>
      <c r="J34" s="173">
        <f t="shared" si="6"/>
        <v>144</v>
      </c>
      <c r="K34" s="177">
        <f t="shared" si="6"/>
        <v>200</v>
      </c>
      <c r="L34" s="173">
        <f t="shared" si="6"/>
        <v>246</v>
      </c>
      <c r="M34" s="171">
        <f t="shared" si="6"/>
        <v>278</v>
      </c>
      <c r="N34" s="173">
        <f t="shared" si="6"/>
        <v>368</v>
      </c>
      <c r="O34" s="177">
        <f t="shared" si="6"/>
        <v>421</v>
      </c>
      <c r="P34" s="173">
        <f t="shared" si="6"/>
        <v>386</v>
      </c>
      <c r="Q34" s="177">
        <f t="shared" si="6"/>
        <v>441</v>
      </c>
      <c r="R34" s="81"/>
      <c r="S34" s="1"/>
      <c r="T34" s="1"/>
    </row>
    <row r="35" spans="1:20" ht="18" customHeight="1" x14ac:dyDescent="0.25">
      <c r="A35" s="40" t="s">
        <v>69</v>
      </c>
      <c r="B35" s="46" t="s">
        <v>70</v>
      </c>
      <c r="C35" s="290"/>
      <c r="D35" s="146">
        <f>SUM(E35:F35)</f>
        <v>530</v>
      </c>
      <c r="E35" s="146">
        <f t="shared" ref="E35:Q35" si="7">SUM(E37:E41)</f>
        <v>176</v>
      </c>
      <c r="F35" s="146">
        <f t="shared" si="7"/>
        <v>354</v>
      </c>
      <c r="G35" s="146">
        <f t="shared" si="7"/>
        <v>248</v>
      </c>
      <c r="H35" s="146">
        <f t="shared" si="7"/>
        <v>106</v>
      </c>
      <c r="I35" s="146">
        <f t="shared" si="7"/>
        <v>0</v>
      </c>
      <c r="J35" s="146">
        <f t="shared" si="7"/>
        <v>0</v>
      </c>
      <c r="K35" s="146">
        <f t="shared" si="7"/>
        <v>0</v>
      </c>
      <c r="L35" s="146">
        <f t="shared" si="7"/>
        <v>48</v>
      </c>
      <c r="M35" s="146">
        <f t="shared" si="7"/>
        <v>48</v>
      </c>
      <c r="N35" s="146">
        <f t="shared" si="7"/>
        <v>112</v>
      </c>
      <c r="O35" s="146">
        <f t="shared" si="7"/>
        <v>80</v>
      </c>
      <c r="P35" s="146">
        <f t="shared" si="7"/>
        <v>66</v>
      </c>
      <c r="Q35" s="146">
        <f t="shared" si="7"/>
        <v>0</v>
      </c>
      <c r="R35" s="81"/>
      <c r="S35" s="1"/>
      <c r="T35" s="1"/>
    </row>
    <row r="36" spans="1:20" ht="21" customHeight="1" thickBot="1" x14ac:dyDescent="0.3">
      <c r="A36" s="38"/>
      <c r="B36" s="83" t="s">
        <v>71</v>
      </c>
      <c r="C36" s="170"/>
      <c r="D36" s="175"/>
      <c r="E36" s="172"/>
      <c r="F36" s="178"/>
      <c r="G36" s="174"/>
      <c r="H36" s="174"/>
      <c r="I36" s="175"/>
      <c r="J36" s="178"/>
      <c r="K36" s="179"/>
      <c r="L36" s="178"/>
      <c r="M36" s="175"/>
      <c r="N36" s="178"/>
      <c r="O36" s="179"/>
      <c r="P36" s="178"/>
      <c r="Q36" s="179"/>
      <c r="R36" s="81"/>
      <c r="S36" s="1"/>
      <c r="T36" s="1"/>
    </row>
    <row r="37" spans="1:20" ht="23.1" customHeight="1" x14ac:dyDescent="0.25">
      <c r="A37" s="113" t="s">
        <v>72</v>
      </c>
      <c r="B37" s="35" t="s">
        <v>73</v>
      </c>
      <c r="C37" s="291" t="s">
        <v>74</v>
      </c>
      <c r="D37" s="105">
        <f t="shared" ref="D37:D40" si="8">SUM(F37+E37)</f>
        <v>58</v>
      </c>
      <c r="E37" s="105">
        <v>10</v>
      </c>
      <c r="F37" s="106">
        <v>48</v>
      </c>
      <c r="G37" s="292">
        <v>48</v>
      </c>
      <c r="H37" s="257"/>
      <c r="I37" s="254"/>
      <c r="J37" s="256"/>
      <c r="K37" s="258"/>
      <c r="L37" s="256"/>
      <c r="M37" s="254"/>
      <c r="N37" s="256">
        <v>48</v>
      </c>
      <c r="O37" s="258"/>
      <c r="P37" s="256"/>
      <c r="Q37" s="258"/>
      <c r="R37" s="81"/>
      <c r="S37" s="1"/>
      <c r="T37" s="1"/>
    </row>
    <row r="38" spans="1:20" ht="23.1" customHeight="1" x14ac:dyDescent="0.25">
      <c r="A38" s="293" t="s">
        <v>75</v>
      </c>
      <c r="B38" s="34" t="s">
        <v>60</v>
      </c>
      <c r="C38" s="294" t="s">
        <v>76</v>
      </c>
      <c r="D38" s="112">
        <f t="shared" si="8"/>
        <v>58</v>
      </c>
      <c r="E38" s="112">
        <v>10</v>
      </c>
      <c r="F38" s="111">
        <v>48</v>
      </c>
      <c r="G38" s="295">
        <v>48</v>
      </c>
      <c r="H38" s="198"/>
      <c r="I38" s="201"/>
      <c r="J38" s="199"/>
      <c r="K38" s="200"/>
      <c r="L38" s="199">
        <v>48</v>
      </c>
      <c r="M38" s="201"/>
      <c r="N38" s="199"/>
      <c r="O38" s="200"/>
      <c r="P38" s="199"/>
      <c r="Q38" s="200"/>
      <c r="R38" s="81"/>
      <c r="S38" s="1"/>
      <c r="T38" s="1"/>
    </row>
    <row r="39" spans="1:20" ht="23.1" customHeight="1" x14ac:dyDescent="0.25">
      <c r="A39" s="293" t="s">
        <v>77</v>
      </c>
      <c r="B39" s="34" t="s">
        <v>78</v>
      </c>
      <c r="C39" s="294" t="s">
        <v>79</v>
      </c>
      <c r="D39" s="112">
        <f t="shared" si="8"/>
        <v>58</v>
      </c>
      <c r="E39" s="112">
        <v>10</v>
      </c>
      <c r="F39" s="111">
        <v>48</v>
      </c>
      <c r="G39" s="295">
        <v>48</v>
      </c>
      <c r="H39" s="198"/>
      <c r="I39" s="201"/>
      <c r="J39" s="199"/>
      <c r="K39" s="200"/>
      <c r="L39" s="199"/>
      <c r="M39" s="201">
        <v>48</v>
      </c>
      <c r="N39" s="199"/>
      <c r="O39" s="200"/>
      <c r="P39" s="199"/>
      <c r="Q39" s="200"/>
      <c r="R39" s="81"/>
      <c r="S39" s="1"/>
      <c r="T39" s="1"/>
    </row>
    <row r="40" spans="1:20" ht="23.1" customHeight="1" x14ac:dyDescent="0.25">
      <c r="A40" s="293" t="s">
        <v>80</v>
      </c>
      <c r="B40" s="260" t="s">
        <v>32</v>
      </c>
      <c r="C40" s="294" t="s">
        <v>81</v>
      </c>
      <c r="D40" s="112">
        <f t="shared" si="8"/>
        <v>148</v>
      </c>
      <c r="E40" s="112">
        <v>42</v>
      </c>
      <c r="F40" s="111">
        <v>106</v>
      </c>
      <c r="G40" s="198"/>
      <c r="H40" s="198">
        <v>106</v>
      </c>
      <c r="I40" s="201"/>
      <c r="J40" s="199"/>
      <c r="K40" s="200"/>
      <c r="L40" s="199"/>
      <c r="M40" s="201"/>
      <c r="N40" s="199">
        <v>32</v>
      </c>
      <c r="O40" s="200">
        <v>40</v>
      </c>
      <c r="P40" s="199">
        <v>34</v>
      </c>
      <c r="Q40" s="200"/>
      <c r="R40" s="81"/>
      <c r="S40" s="1"/>
      <c r="T40" s="1"/>
    </row>
    <row r="41" spans="1:20" s="3" customFormat="1" ht="23.1" customHeight="1" thickBot="1" x14ac:dyDescent="0.3">
      <c r="A41" s="113" t="s">
        <v>82</v>
      </c>
      <c r="B41" s="296" t="s">
        <v>44</v>
      </c>
      <c r="C41" s="294" t="s">
        <v>160</v>
      </c>
      <c r="D41" s="196">
        <f t="shared" ref="D41" si="9">SUM(E41:F41)</f>
        <v>208</v>
      </c>
      <c r="E41" s="297">
        <v>104</v>
      </c>
      <c r="F41" s="199">
        <f>N41+O41+P41+Q41</f>
        <v>104</v>
      </c>
      <c r="G41" s="198">
        <f>F41</f>
        <v>104</v>
      </c>
      <c r="H41" s="198"/>
      <c r="I41" s="201"/>
      <c r="J41" s="199"/>
      <c r="K41" s="200"/>
      <c r="L41" s="199"/>
      <c r="M41" s="201"/>
      <c r="N41" s="199">
        <v>32</v>
      </c>
      <c r="O41" s="200">
        <v>40</v>
      </c>
      <c r="P41" s="199">
        <v>32</v>
      </c>
      <c r="Q41" s="298"/>
      <c r="R41" s="84"/>
      <c r="S41" s="52"/>
      <c r="T41" s="52"/>
    </row>
    <row r="42" spans="1:20" s="5" customFormat="1" ht="18.75" thickBot="1" x14ac:dyDescent="0.3">
      <c r="A42" s="299">
        <v>1</v>
      </c>
      <c r="B42" s="300">
        <v>2</v>
      </c>
      <c r="C42" s="301">
        <v>5</v>
      </c>
      <c r="D42" s="301">
        <v>6</v>
      </c>
      <c r="E42" s="302">
        <v>7</v>
      </c>
      <c r="F42" s="299">
        <v>8</v>
      </c>
      <c r="G42" s="303">
        <v>9</v>
      </c>
      <c r="H42" s="303">
        <v>10</v>
      </c>
      <c r="I42" s="301">
        <v>11</v>
      </c>
      <c r="J42" s="304">
        <v>12</v>
      </c>
      <c r="K42" s="300">
        <v>13</v>
      </c>
      <c r="L42" s="299">
        <v>14</v>
      </c>
      <c r="M42" s="301">
        <v>15</v>
      </c>
      <c r="N42" s="299">
        <v>16</v>
      </c>
      <c r="O42" s="300">
        <v>17</v>
      </c>
      <c r="P42" s="299">
        <v>18</v>
      </c>
      <c r="Q42" s="300">
        <v>19</v>
      </c>
      <c r="R42" s="91"/>
      <c r="S42" s="51"/>
      <c r="T42" s="51"/>
    </row>
    <row r="43" spans="1:20" s="3" customFormat="1" ht="18.75" thickBot="1" x14ac:dyDescent="0.3">
      <c r="A43" s="97" t="s">
        <v>89</v>
      </c>
      <c r="B43" s="83" t="s">
        <v>90</v>
      </c>
      <c r="C43" s="305"/>
      <c r="D43" s="97">
        <f t="shared" ref="D43:Q43" si="10">SUM(D44+D57)</f>
        <v>3196</v>
      </c>
      <c r="E43" s="97">
        <f t="shared" si="10"/>
        <v>1066</v>
      </c>
      <c r="F43" s="306">
        <f t="shared" si="10"/>
        <v>2130</v>
      </c>
      <c r="G43" s="307">
        <f t="shared" si="10"/>
        <v>619</v>
      </c>
      <c r="H43" s="307">
        <f t="shared" si="10"/>
        <v>1316</v>
      </c>
      <c r="I43" s="308">
        <f t="shared" si="10"/>
        <v>197</v>
      </c>
      <c r="J43" s="306">
        <f t="shared" si="10"/>
        <v>144</v>
      </c>
      <c r="K43" s="309">
        <f t="shared" si="10"/>
        <v>200</v>
      </c>
      <c r="L43" s="306">
        <f t="shared" si="10"/>
        <v>198</v>
      </c>
      <c r="M43" s="308">
        <f t="shared" si="10"/>
        <v>230</v>
      </c>
      <c r="N43" s="306">
        <f t="shared" si="10"/>
        <v>256</v>
      </c>
      <c r="O43" s="309">
        <f t="shared" si="10"/>
        <v>341</v>
      </c>
      <c r="P43" s="306">
        <f t="shared" si="10"/>
        <v>320</v>
      </c>
      <c r="Q43" s="309">
        <f t="shared" si="10"/>
        <v>441</v>
      </c>
      <c r="R43" s="84"/>
      <c r="S43" s="52"/>
      <c r="T43" s="52"/>
    </row>
    <row r="44" spans="1:20" s="47" customFormat="1" ht="18.75" thickBot="1" x14ac:dyDescent="0.3">
      <c r="A44" s="97" t="s">
        <v>91</v>
      </c>
      <c r="B44" s="83" t="s">
        <v>92</v>
      </c>
      <c r="C44" s="305"/>
      <c r="D44" s="97">
        <f>SUM(E44:F44)</f>
        <v>1954</v>
      </c>
      <c r="E44" s="97">
        <f>SUM(E45+E48+E49+E50+E51+E52+E53+E54+E55+E56)</f>
        <v>652</v>
      </c>
      <c r="F44" s="306">
        <f>F45+F48+F49+F50+F51+F52+F53+F54+F55+F56</f>
        <v>1302</v>
      </c>
      <c r="G44" s="307">
        <f>G45+G52+G56</f>
        <v>389</v>
      </c>
      <c r="H44" s="307">
        <f>SUM(H48:H56)</f>
        <v>770</v>
      </c>
      <c r="I44" s="308">
        <f>SUM(I48:I56)</f>
        <v>143</v>
      </c>
      <c r="J44" s="306">
        <f>SUM(J46:J56)</f>
        <v>128</v>
      </c>
      <c r="K44" s="309">
        <f>SUM(K46:K56)</f>
        <v>180</v>
      </c>
      <c r="L44" s="306">
        <f>SUM(L46:L56)</f>
        <v>128</v>
      </c>
      <c r="M44" s="308">
        <f>SUM(M47:M56)</f>
        <v>160</v>
      </c>
      <c r="N44" s="306">
        <f>SUM(N47:N56)</f>
        <v>128</v>
      </c>
      <c r="O44" s="309">
        <f>SUM(O47:O56)</f>
        <v>160</v>
      </c>
      <c r="P44" s="306">
        <f>SUM(P45+P48+P49+P50+P51+P52+P53+P54+P55+P56)</f>
        <v>208</v>
      </c>
      <c r="Q44" s="309">
        <f>SUM(Q45+Q48+Q49+Q50+Q51+Q52+Q53+Q54+Q55+Q56)</f>
        <v>210</v>
      </c>
      <c r="R44" s="93"/>
      <c r="S44" s="99"/>
      <c r="T44" s="99"/>
    </row>
    <row r="45" spans="1:20" s="11" customFormat="1" ht="18" x14ac:dyDescent="0.25">
      <c r="A45" s="180" t="s">
        <v>93</v>
      </c>
      <c r="B45" s="310" t="s">
        <v>94</v>
      </c>
      <c r="C45" s="180" t="s">
        <v>227</v>
      </c>
      <c r="D45" s="180">
        <f>D46+D47</f>
        <v>428</v>
      </c>
      <c r="E45" s="180">
        <f>E46+E47</f>
        <v>143</v>
      </c>
      <c r="F45" s="251">
        <f>F46+F47</f>
        <v>285</v>
      </c>
      <c r="G45" s="311">
        <f>G46+G47</f>
        <v>285</v>
      </c>
      <c r="H45" s="311"/>
      <c r="I45" s="312"/>
      <c r="J45" s="251">
        <f>J46</f>
        <v>32</v>
      </c>
      <c r="K45" s="312">
        <f>K46</f>
        <v>40</v>
      </c>
      <c r="L45" s="251">
        <f>L46</f>
        <v>32</v>
      </c>
      <c r="M45" s="252">
        <f>M47</f>
        <v>40</v>
      </c>
      <c r="N45" s="251">
        <f>N47</f>
        <v>32</v>
      </c>
      <c r="O45" s="312">
        <f>O47</f>
        <v>40</v>
      </c>
      <c r="P45" s="251">
        <f>P46+P47</f>
        <v>32</v>
      </c>
      <c r="Q45" s="312">
        <f>Q46+Q47</f>
        <v>37</v>
      </c>
      <c r="R45" s="110"/>
      <c r="S45" s="56"/>
      <c r="T45" s="56"/>
    </row>
    <row r="46" spans="1:20" s="25" customFormat="1" ht="18.75" thickBot="1" x14ac:dyDescent="0.3">
      <c r="A46" s="120" t="s">
        <v>161</v>
      </c>
      <c r="B46" s="36" t="s">
        <v>96</v>
      </c>
      <c r="C46" s="313" t="s">
        <v>228</v>
      </c>
      <c r="D46" s="313">
        <f t="shared" ref="D46:D56" si="11">SUM(E46:F46)</f>
        <v>209</v>
      </c>
      <c r="E46" s="313">
        <v>70</v>
      </c>
      <c r="F46" s="273">
        <f>SUM(J46:Q46)</f>
        <v>139</v>
      </c>
      <c r="G46" s="314">
        <f>F46</f>
        <v>139</v>
      </c>
      <c r="H46" s="315"/>
      <c r="I46" s="296"/>
      <c r="J46" s="273">
        <v>32</v>
      </c>
      <c r="K46" s="316">
        <v>40</v>
      </c>
      <c r="L46" s="273">
        <v>32</v>
      </c>
      <c r="M46" s="274"/>
      <c r="N46" s="273"/>
      <c r="O46" s="316"/>
      <c r="P46" s="273">
        <v>16</v>
      </c>
      <c r="Q46" s="316">
        <v>19</v>
      </c>
      <c r="R46" s="82"/>
      <c r="S46" s="78"/>
      <c r="T46" s="78"/>
    </row>
    <row r="47" spans="1:20" s="3" customFormat="1" ht="22.5" customHeight="1" x14ac:dyDescent="0.25">
      <c r="A47" s="313" t="s">
        <v>95</v>
      </c>
      <c r="B47" s="205" t="s">
        <v>97</v>
      </c>
      <c r="C47" s="32" t="s">
        <v>229</v>
      </c>
      <c r="D47" s="92">
        <f t="shared" si="11"/>
        <v>219</v>
      </c>
      <c r="E47" s="92">
        <v>73</v>
      </c>
      <c r="F47" s="317">
        <f>SUM(J47:Q47)</f>
        <v>146</v>
      </c>
      <c r="G47" s="318">
        <f>F47</f>
        <v>146</v>
      </c>
      <c r="H47" s="319"/>
      <c r="I47" s="260"/>
      <c r="J47" s="317"/>
      <c r="K47" s="320"/>
      <c r="L47" s="317"/>
      <c r="M47" s="321">
        <v>40</v>
      </c>
      <c r="N47" s="317">
        <v>32</v>
      </c>
      <c r="O47" s="320">
        <v>40</v>
      </c>
      <c r="P47" s="317">
        <v>16</v>
      </c>
      <c r="Q47" s="320">
        <v>18</v>
      </c>
      <c r="R47" s="84"/>
      <c r="S47" s="52"/>
      <c r="T47" s="52"/>
    </row>
    <row r="48" spans="1:20" s="323" customFormat="1" ht="22.5" customHeight="1" x14ac:dyDescent="0.25">
      <c r="A48" s="203" t="s">
        <v>98</v>
      </c>
      <c r="B48" s="34" t="s">
        <v>99</v>
      </c>
      <c r="C48" s="194" t="s">
        <v>230</v>
      </c>
      <c r="D48" s="194">
        <f t="shared" si="11"/>
        <v>485</v>
      </c>
      <c r="E48" s="194">
        <v>162</v>
      </c>
      <c r="F48" s="259">
        <f>SUM(J48:Q48)</f>
        <v>323</v>
      </c>
      <c r="G48" s="319"/>
      <c r="H48" s="319">
        <f>F48</f>
        <v>323</v>
      </c>
      <c r="I48" s="260"/>
      <c r="J48" s="259">
        <v>32</v>
      </c>
      <c r="K48" s="24">
        <v>60</v>
      </c>
      <c r="L48" s="259">
        <v>48</v>
      </c>
      <c r="M48" s="260">
        <v>60</v>
      </c>
      <c r="N48" s="259">
        <v>32</v>
      </c>
      <c r="O48" s="24">
        <v>40</v>
      </c>
      <c r="P48" s="259">
        <v>32</v>
      </c>
      <c r="Q48" s="24">
        <v>19</v>
      </c>
      <c r="R48" s="322"/>
      <c r="S48" s="94"/>
      <c r="T48" s="94"/>
    </row>
    <row r="49" spans="1:20" ht="26.25" customHeight="1" x14ac:dyDescent="0.25">
      <c r="A49" s="203" t="s">
        <v>100</v>
      </c>
      <c r="B49" s="35" t="s">
        <v>101</v>
      </c>
      <c r="C49" s="324" t="s">
        <v>231</v>
      </c>
      <c r="D49" s="203">
        <f t="shared" si="11"/>
        <v>108</v>
      </c>
      <c r="E49" s="203">
        <v>36</v>
      </c>
      <c r="F49" s="261">
        <f>J49+K49</f>
        <v>72</v>
      </c>
      <c r="G49" s="315"/>
      <c r="H49" s="315">
        <f>F49</f>
        <v>72</v>
      </c>
      <c r="I49" s="296"/>
      <c r="J49" s="261">
        <v>32</v>
      </c>
      <c r="K49" s="325">
        <v>40</v>
      </c>
      <c r="L49" s="261"/>
      <c r="M49" s="296"/>
      <c r="N49" s="261"/>
      <c r="O49" s="325"/>
      <c r="P49" s="261"/>
      <c r="Q49" s="325"/>
      <c r="R49" s="81"/>
      <c r="S49" s="1"/>
      <c r="T49" s="1"/>
    </row>
    <row r="50" spans="1:20" ht="26.25" customHeight="1" x14ac:dyDescent="0.25">
      <c r="A50" s="203" t="s">
        <v>102</v>
      </c>
      <c r="B50" s="34" t="s">
        <v>103</v>
      </c>
      <c r="C50" s="85" t="s">
        <v>232</v>
      </c>
      <c r="D50" s="194">
        <f t="shared" si="11"/>
        <v>292</v>
      </c>
      <c r="E50" s="194">
        <v>97</v>
      </c>
      <c r="F50" s="259">
        <f>L50+M50+N50+O50+P50+Q50</f>
        <v>195</v>
      </c>
      <c r="G50" s="319"/>
      <c r="H50" s="319">
        <v>195</v>
      </c>
      <c r="I50" s="260"/>
      <c r="J50" s="259"/>
      <c r="K50" s="24"/>
      <c r="L50" s="259">
        <v>32</v>
      </c>
      <c r="M50" s="260">
        <v>40</v>
      </c>
      <c r="N50" s="259">
        <v>32</v>
      </c>
      <c r="O50" s="24">
        <v>40</v>
      </c>
      <c r="P50" s="259">
        <v>32</v>
      </c>
      <c r="Q50" s="24">
        <v>19</v>
      </c>
      <c r="R50" s="81"/>
      <c r="S50" s="1"/>
      <c r="T50" s="1"/>
    </row>
    <row r="51" spans="1:20" ht="26.25" customHeight="1" x14ac:dyDescent="0.25">
      <c r="A51" s="203" t="s">
        <v>104</v>
      </c>
      <c r="B51" s="34" t="s">
        <v>105</v>
      </c>
      <c r="C51" s="85" t="s">
        <v>233</v>
      </c>
      <c r="D51" s="194">
        <f t="shared" si="11"/>
        <v>108</v>
      </c>
      <c r="E51" s="194">
        <v>36</v>
      </c>
      <c r="F51" s="259">
        <f>P51+Q51+N51+O51</f>
        <v>72</v>
      </c>
      <c r="G51" s="319"/>
      <c r="H51" s="319">
        <f>F51</f>
        <v>72</v>
      </c>
      <c r="I51" s="260"/>
      <c r="J51" s="259"/>
      <c r="K51" s="24"/>
      <c r="L51" s="259"/>
      <c r="M51" s="260"/>
      <c r="N51" s="259">
        <v>16</v>
      </c>
      <c r="O51" s="24">
        <v>20</v>
      </c>
      <c r="P51" s="259">
        <v>16</v>
      </c>
      <c r="Q51" s="24">
        <v>20</v>
      </c>
      <c r="R51" s="81"/>
      <c r="S51" s="1"/>
      <c r="T51" s="1"/>
    </row>
    <row r="52" spans="1:20" ht="24" customHeight="1" x14ac:dyDescent="0.25">
      <c r="A52" s="203" t="s">
        <v>107</v>
      </c>
      <c r="B52" s="34" t="s">
        <v>234</v>
      </c>
      <c r="C52" s="85" t="s">
        <v>195</v>
      </c>
      <c r="D52" s="260">
        <f t="shared" si="11"/>
        <v>54</v>
      </c>
      <c r="E52" s="34">
        <v>18</v>
      </c>
      <c r="F52" s="259">
        <f>J52+K52</f>
        <v>36</v>
      </c>
      <c r="G52" s="319">
        <v>36</v>
      </c>
      <c r="H52" s="319"/>
      <c r="I52" s="260"/>
      <c r="J52" s="326">
        <v>16</v>
      </c>
      <c r="K52" s="24">
        <v>20</v>
      </c>
      <c r="L52" s="259"/>
      <c r="M52" s="260"/>
      <c r="N52" s="259"/>
      <c r="O52" s="24"/>
      <c r="P52" s="259"/>
      <c r="Q52" s="24"/>
      <c r="R52" s="81"/>
      <c r="S52" s="1"/>
      <c r="T52" s="1"/>
    </row>
    <row r="53" spans="1:20" s="327" customFormat="1" ht="22.5" customHeight="1" x14ac:dyDescent="0.25">
      <c r="A53" s="203" t="s">
        <v>109</v>
      </c>
      <c r="B53" s="34" t="s">
        <v>235</v>
      </c>
      <c r="C53" s="85" t="s">
        <v>236</v>
      </c>
      <c r="D53" s="260">
        <f t="shared" si="11"/>
        <v>57</v>
      </c>
      <c r="E53" s="34">
        <v>19</v>
      </c>
      <c r="F53" s="259">
        <f>Q53+P53</f>
        <v>38</v>
      </c>
      <c r="G53" s="319"/>
      <c r="H53" s="319">
        <v>38</v>
      </c>
      <c r="I53" s="260"/>
      <c r="J53" s="326"/>
      <c r="K53" s="24"/>
      <c r="L53" s="259"/>
      <c r="M53" s="260"/>
      <c r="N53" s="259"/>
      <c r="O53" s="24"/>
      <c r="P53" s="259">
        <v>16</v>
      </c>
      <c r="Q53" s="24">
        <v>22</v>
      </c>
      <c r="R53" s="86"/>
      <c r="S53" s="102"/>
      <c r="T53" s="102"/>
    </row>
    <row r="54" spans="1:20" ht="25.15" customHeight="1" x14ac:dyDescent="0.25">
      <c r="A54" s="203" t="s">
        <v>237</v>
      </c>
      <c r="B54" s="34" t="s">
        <v>197</v>
      </c>
      <c r="C54" s="85" t="s">
        <v>238</v>
      </c>
      <c r="D54" s="260">
        <f t="shared" si="11"/>
        <v>105</v>
      </c>
      <c r="E54" s="34">
        <v>35</v>
      </c>
      <c r="F54" s="259">
        <f>P54+Q54</f>
        <v>70</v>
      </c>
      <c r="G54" s="319"/>
      <c r="H54" s="319">
        <v>70</v>
      </c>
      <c r="I54" s="260"/>
      <c r="J54" s="326"/>
      <c r="K54" s="24"/>
      <c r="L54" s="259"/>
      <c r="M54" s="260"/>
      <c r="N54" s="259"/>
      <c r="O54" s="24"/>
      <c r="P54" s="259">
        <v>32</v>
      </c>
      <c r="Q54" s="24">
        <v>38</v>
      </c>
      <c r="R54" s="81"/>
      <c r="S54" s="1"/>
      <c r="T54" s="1"/>
    </row>
    <row r="55" spans="1:20" s="327" customFormat="1" ht="23.25" customHeight="1" x14ac:dyDescent="0.25">
      <c r="A55" s="203" t="s">
        <v>239</v>
      </c>
      <c r="B55" s="34" t="s">
        <v>240</v>
      </c>
      <c r="C55" s="85" t="s">
        <v>241</v>
      </c>
      <c r="D55" s="260">
        <f t="shared" si="11"/>
        <v>215</v>
      </c>
      <c r="E55" s="34">
        <v>72</v>
      </c>
      <c r="F55" s="259">
        <f>J55+K55+L55+M55+N55+O55+P55+Q55</f>
        <v>143</v>
      </c>
      <c r="G55" s="319"/>
      <c r="H55" s="319"/>
      <c r="I55" s="260">
        <v>143</v>
      </c>
      <c r="J55" s="326">
        <v>16</v>
      </c>
      <c r="K55" s="24">
        <v>20</v>
      </c>
      <c r="L55" s="259">
        <v>16</v>
      </c>
      <c r="M55" s="260">
        <v>20</v>
      </c>
      <c r="N55" s="259">
        <v>16</v>
      </c>
      <c r="O55" s="24">
        <v>20</v>
      </c>
      <c r="P55" s="259">
        <v>16</v>
      </c>
      <c r="Q55" s="24">
        <v>19</v>
      </c>
      <c r="R55" s="86"/>
      <c r="S55" s="102"/>
      <c r="T55" s="102"/>
    </row>
    <row r="56" spans="1:20" ht="26.45" customHeight="1" thickBot="1" x14ac:dyDescent="0.3">
      <c r="A56" s="203" t="s">
        <v>242</v>
      </c>
      <c r="B56" s="34" t="s">
        <v>110</v>
      </c>
      <c r="C56" s="85" t="s">
        <v>106</v>
      </c>
      <c r="D56" s="260">
        <f t="shared" si="11"/>
        <v>102</v>
      </c>
      <c r="E56" s="34">
        <v>34</v>
      </c>
      <c r="F56" s="259">
        <f>N56+O56+P56+Q56</f>
        <v>68</v>
      </c>
      <c r="G56" s="319">
        <f>F56</f>
        <v>68</v>
      </c>
      <c r="H56" s="319"/>
      <c r="I56" s="260"/>
      <c r="J56" s="259"/>
      <c r="K56" s="24"/>
      <c r="L56" s="259"/>
      <c r="M56" s="260"/>
      <c r="N56" s="259"/>
      <c r="O56" s="24"/>
      <c r="P56" s="259">
        <v>32</v>
      </c>
      <c r="Q56" s="24">
        <v>36</v>
      </c>
      <c r="R56" s="81"/>
      <c r="S56" s="1"/>
      <c r="T56" s="1"/>
    </row>
    <row r="57" spans="1:20" ht="24" customHeight="1" thickBot="1" x14ac:dyDescent="0.3">
      <c r="A57" s="30" t="s">
        <v>111</v>
      </c>
      <c r="B57" s="328" t="s">
        <v>112</v>
      </c>
      <c r="C57" s="138"/>
      <c r="D57" s="282">
        <f>D58+D79+D96</f>
        <v>1242</v>
      </c>
      <c r="E57" s="283">
        <f>E58+E79+E96</f>
        <v>414</v>
      </c>
      <c r="F57" s="284">
        <f>F58+F79+F96</f>
        <v>828</v>
      </c>
      <c r="G57" s="286">
        <f>G58+G79</f>
        <v>230</v>
      </c>
      <c r="H57" s="286">
        <f>H58+H79+H96</f>
        <v>546</v>
      </c>
      <c r="I57" s="282">
        <f>I79</f>
        <v>54</v>
      </c>
      <c r="J57" s="285">
        <f>J58+J79+J96</f>
        <v>16</v>
      </c>
      <c r="K57" s="287">
        <f>K58+K79+K96</f>
        <v>20</v>
      </c>
      <c r="L57" s="284">
        <f>SUM(L58+L79+L96)</f>
        <v>70</v>
      </c>
      <c r="M57" s="282">
        <f>SUM(M58+M79+M96)</f>
        <v>70</v>
      </c>
      <c r="N57" s="284">
        <f>N58+N79+N96</f>
        <v>128</v>
      </c>
      <c r="O57" s="287">
        <f>O58+O79+O96</f>
        <v>181</v>
      </c>
      <c r="P57" s="284">
        <f>P58+P79+P96</f>
        <v>112</v>
      </c>
      <c r="Q57" s="287">
        <f>Q58+Q79+Q96</f>
        <v>231</v>
      </c>
      <c r="R57" s="81"/>
      <c r="S57" s="1"/>
      <c r="T57" s="1"/>
    </row>
    <row r="58" spans="1:20" ht="22.5" customHeight="1" thickBot="1" x14ac:dyDescent="0.3">
      <c r="A58" s="30" t="s">
        <v>113</v>
      </c>
      <c r="B58" s="50" t="s">
        <v>120</v>
      </c>
      <c r="C58" s="138"/>
      <c r="D58" s="282">
        <f>D59+D70</f>
        <v>694</v>
      </c>
      <c r="E58" s="283">
        <f>E59+E70</f>
        <v>231</v>
      </c>
      <c r="F58" s="284">
        <f>F59+F70</f>
        <v>463</v>
      </c>
      <c r="G58" s="286">
        <v>210</v>
      </c>
      <c r="H58" s="286">
        <f>H59+H70</f>
        <v>255</v>
      </c>
      <c r="I58" s="329"/>
      <c r="J58" s="330">
        <f>SUM(J59+J70)</f>
        <v>0</v>
      </c>
      <c r="K58" s="237">
        <f>SUM(K59+K70)</f>
        <v>0</v>
      </c>
      <c r="L58" s="284">
        <f>SUM(L59+L70)</f>
        <v>70</v>
      </c>
      <c r="M58" s="282">
        <f>SUM(M59+M70)</f>
        <v>70</v>
      </c>
      <c r="N58" s="284">
        <f t="shared" ref="N58:Q58" si="12">N59+N70</f>
        <v>96</v>
      </c>
      <c r="O58" s="287">
        <f t="shared" si="12"/>
        <v>120</v>
      </c>
      <c r="P58" s="284">
        <f t="shared" si="12"/>
        <v>48</v>
      </c>
      <c r="Q58" s="287">
        <f t="shared" si="12"/>
        <v>59</v>
      </c>
      <c r="R58" s="81"/>
      <c r="S58" s="1"/>
      <c r="T58" s="1"/>
    </row>
    <row r="59" spans="1:20" s="327" customFormat="1" ht="19.5" customHeight="1" x14ac:dyDescent="0.25">
      <c r="A59" s="40" t="s">
        <v>114</v>
      </c>
      <c r="B59" s="331" t="s">
        <v>122</v>
      </c>
      <c r="C59" s="332"/>
      <c r="D59" s="165">
        <f>D61+D62+D63+D65+D67</f>
        <v>327</v>
      </c>
      <c r="E59" s="165">
        <f>E61+E62+E63+E65+E67</f>
        <v>109</v>
      </c>
      <c r="F59" s="147">
        <f>F61+F62+F63+F65+F67</f>
        <v>218</v>
      </c>
      <c r="G59" s="166">
        <f>G61+G62+G65+G67</f>
        <v>146</v>
      </c>
      <c r="H59" s="166">
        <v>72</v>
      </c>
      <c r="I59" s="146"/>
      <c r="J59" s="147">
        <f>SUM(J61:J68)</f>
        <v>0</v>
      </c>
      <c r="K59" s="151"/>
      <c r="L59" s="147">
        <f>SUM(L61:L68)</f>
        <v>38</v>
      </c>
      <c r="M59" s="151"/>
      <c r="N59" s="147">
        <f>SUM(N60:N68)</f>
        <v>48</v>
      </c>
      <c r="O59" s="151">
        <f>O61+O62+O63+O65</f>
        <v>60</v>
      </c>
      <c r="P59" s="147">
        <f>SUM(P60:P68)</f>
        <v>32</v>
      </c>
      <c r="Q59" s="151">
        <f>Q61+Q62+Q63+Q65</f>
        <v>40</v>
      </c>
      <c r="R59" s="86"/>
      <c r="S59" s="102"/>
      <c r="T59" s="102"/>
    </row>
    <row r="60" spans="1:20" ht="22.5" customHeight="1" x14ac:dyDescent="0.25">
      <c r="A60" s="203"/>
      <c r="B60" s="35" t="s">
        <v>123</v>
      </c>
      <c r="C60" s="333"/>
      <c r="D60" s="297"/>
      <c r="E60" s="297"/>
      <c r="F60" s="256"/>
      <c r="G60" s="257"/>
      <c r="H60" s="257"/>
      <c r="I60" s="254"/>
      <c r="J60" s="256"/>
      <c r="K60" s="258"/>
      <c r="L60" s="256"/>
      <c r="M60" s="254"/>
      <c r="N60" s="256"/>
      <c r="O60" s="258"/>
      <c r="P60" s="256"/>
      <c r="Q60" s="258"/>
      <c r="R60" s="81"/>
      <c r="S60" s="1"/>
      <c r="T60" s="1"/>
    </row>
    <row r="61" spans="1:20" ht="26.25" customHeight="1" x14ac:dyDescent="0.25">
      <c r="A61" s="334" t="s">
        <v>243</v>
      </c>
      <c r="B61" s="205" t="s">
        <v>163</v>
      </c>
      <c r="C61" s="32" t="s">
        <v>106</v>
      </c>
      <c r="D61" s="208">
        <f>E61+F61</f>
        <v>108</v>
      </c>
      <c r="E61" s="208">
        <v>36</v>
      </c>
      <c r="F61" s="210">
        <f>J61+K61+L61+M61+N61+O61+P61+Q61</f>
        <v>72</v>
      </c>
      <c r="G61" s="335">
        <f>F61</f>
        <v>72</v>
      </c>
      <c r="H61" s="335"/>
      <c r="I61" s="336"/>
      <c r="J61" s="199"/>
      <c r="K61" s="200"/>
      <c r="L61" s="210"/>
      <c r="M61" s="336"/>
      <c r="N61" s="210"/>
      <c r="O61" s="211"/>
      <c r="P61" s="210">
        <v>32</v>
      </c>
      <c r="Q61" s="211">
        <v>40</v>
      </c>
      <c r="R61" s="81"/>
      <c r="S61" s="1"/>
      <c r="T61" s="1"/>
    </row>
    <row r="62" spans="1:20" s="337" customFormat="1" ht="20.25" customHeight="1" x14ac:dyDescent="0.25">
      <c r="A62" s="334" t="s">
        <v>244</v>
      </c>
      <c r="B62" s="205" t="s">
        <v>165</v>
      </c>
      <c r="C62" s="32" t="s">
        <v>245</v>
      </c>
      <c r="D62" s="208">
        <f>SUM(E62:F62)</f>
        <v>54</v>
      </c>
      <c r="E62" s="208">
        <v>18</v>
      </c>
      <c r="F62" s="210">
        <f>J62+K62+L62+M62+N62+O62+P62+Q62</f>
        <v>36</v>
      </c>
      <c r="G62" s="335">
        <f>F62</f>
        <v>36</v>
      </c>
      <c r="H62" s="335"/>
      <c r="I62" s="336"/>
      <c r="J62" s="199"/>
      <c r="K62" s="200"/>
      <c r="L62" s="210"/>
      <c r="M62" s="336"/>
      <c r="N62" s="210">
        <v>16</v>
      </c>
      <c r="O62" s="211">
        <v>20</v>
      </c>
      <c r="P62" s="210"/>
      <c r="Q62" s="211"/>
      <c r="R62" s="84"/>
      <c r="S62" s="52"/>
      <c r="T62" s="52"/>
    </row>
    <row r="63" spans="1:20" ht="29.25" customHeight="1" x14ac:dyDescent="0.25">
      <c r="A63" s="334" t="s">
        <v>246</v>
      </c>
      <c r="B63" s="96" t="s">
        <v>247</v>
      </c>
      <c r="C63" s="107" t="s">
        <v>248</v>
      </c>
      <c r="D63" s="338">
        <f>SUM(E63:F63)</f>
        <v>108</v>
      </c>
      <c r="E63" s="338">
        <v>36</v>
      </c>
      <c r="F63" s="268">
        <f>N63+O63</f>
        <v>72</v>
      </c>
      <c r="G63" s="269"/>
      <c r="H63" s="269">
        <v>72</v>
      </c>
      <c r="I63" s="272"/>
      <c r="J63" s="230"/>
      <c r="K63" s="231"/>
      <c r="L63" s="268"/>
      <c r="M63" s="266"/>
      <c r="N63" s="268">
        <v>32</v>
      </c>
      <c r="O63" s="272">
        <v>40</v>
      </c>
      <c r="P63" s="268"/>
      <c r="Q63" s="272"/>
      <c r="R63" s="81"/>
      <c r="S63" s="1"/>
      <c r="T63" s="1"/>
    </row>
    <row r="64" spans="1:20" ht="24.75" customHeight="1" x14ac:dyDescent="0.25">
      <c r="A64" s="339"/>
      <c r="B64" s="36" t="s">
        <v>249</v>
      </c>
      <c r="C64" s="31"/>
      <c r="D64" s="340"/>
      <c r="E64" s="340"/>
      <c r="F64" s="278"/>
      <c r="G64" s="279"/>
      <c r="H64" s="279"/>
      <c r="I64" s="276"/>
      <c r="J64" s="256"/>
      <c r="K64" s="258"/>
      <c r="L64" s="278"/>
      <c r="M64" s="276"/>
      <c r="N64" s="278"/>
      <c r="O64" s="280"/>
      <c r="P64" s="278"/>
      <c r="Q64" s="280"/>
      <c r="R64" s="81"/>
      <c r="S64" s="1"/>
      <c r="T64" s="1"/>
    </row>
    <row r="65" spans="1:20" ht="23.25" customHeight="1" x14ac:dyDescent="0.25">
      <c r="A65" s="334" t="s">
        <v>250</v>
      </c>
      <c r="B65" s="264" t="s">
        <v>168</v>
      </c>
      <c r="C65" s="107" t="s">
        <v>251</v>
      </c>
      <c r="D65" s="341">
        <f>SUM(E65:F65)</f>
        <v>57</v>
      </c>
      <c r="E65" s="341">
        <v>19</v>
      </c>
      <c r="F65" s="268">
        <v>38</v>
      </c>
      <c r="G65" s="269">
        <v>38</v>
      </c>
      <c r="H65" s="269"/>
      <c r="I65" s="266"/>
      <c r="J65" s="230"/>
      <c r="K65" s="231"/>
      <c r="L65" s="268">
        <v>38</v>
      </c>
      <c r="M65" s="266"/>
      <c r="N65" s="268"/>
      <c r="O65" s="272"/>
      <c r="P65" s="268"/>
      <c r="Q65" s="272"/>
      <c r="R65" s="81"/>
      <c r="S65" s="1"/>
      <c r="T65" s="1"/>
    </row>
    <row r="66" spans="1:20" ht="26.25" customHeight="1" x14ac:dyDescent="0.25">
      <c r="A66" s="339"/>
      <c r="B66" s="36" t="s">
        <v>169</v>
      </c>
      <c r="C66" s="31"/>
      <c r="D66" s="340"/>
      <c r="E66" s="340"/>
      <c r="F66" s="278"/>
      <c r="G66" s="279"/>
      <c r="H66" s="279"/>
      <c r="I66" s="276"/>
      <c r="J66" s="256"/>
      <c r="K66" s="258"/>
      <c r="L66" s="278"/>
      <c r="M66" s="276"/>
      <c r="N66" s="278"/>
      <c r="O66" s="280"/>
      <c r="P66" s="278"/>
      <c r="Q66" s="280"/>
      <c r="R66" s="81"/>
      <c r="S66" s="1"/>
      <c r="T66" s="1"/>
    </row>
    <row r="67" spans="1:20" s="3" customFormat="1" ht="23.25" customHeight="1" x14ac:dyDescent="0.25">
      <c r="A67" s="334"/>
      <c r="B67" s="342"/>
      <c r="C67" s="107"/>
      <c r="D67" s="338"/>
      <c r="E67" s="341"/>
      <c r="F67" s="268"/>
      <c r="G67" s="269"/>
      <c r="H67" s="269"/>
      <c r="I67" s="266"/>
      <c r="J67" s="230"/>
      <c r="K67" s="231"/>
      <c r="L67" s="268"/>
      <c r="M67" s="266"/>
      <c r="N67" s="268"/>
      <c r="O67" s="272"/>
      <c r="P67" s="268"/>
      <c r="Q67" s="272"/>
      <c r="R67" s="84"/>
      <c r="S67" s="52"/>
      <c r="T67" s="52"/>
    </row>
    <row r="68" spans="1:20" s="3" customFormat="1" ht="21.75" customHeight="1" thickBot="1" x14ac:dyDescent="0.3">
      <c r="A68" s="38"/>
      <c r="B68" s="343"/>
      <c r="C68" s="344"/>
      <c r="D68" s="247"/>
      <c r="E68" s="247"/>
      <c r="F68" s="345"/>
      <c r="G68" s="346"/>
      <c r="H68" s="174"/>
      <c r="I68" s="179"/>
      <c r="J68" s="178"/>
      <c r="K68" s="179"/>
      <c r="L68" s="345"/>
      <c r="M68" s="347"/>
      <c r="N68" s="345"/>
      <c r="O68" s="347"/>
      <c r="P68" s="345"/>
      <c r="Q68" s="347"/>
      <c r="R68" s="84"/>
      <c r="S68" s="52"/>
      <c r="T68" s="52"/>
    </row>
    <row r="69" spans="1:20" s="27" customFormat="1" ht="19.5" customHeight="1" thickBot="1" x14ac:dyDescent="0.3">
      <c r="A69" s="348">
        <v>1</v>
      </c>
      <c r="B69" s="349">
        <v>2</v>
      </c>
      <c r="C69" s="348">
        <v>5</v>
      </c>
      <c r="D69" s="349">
        <v>6</v>
      </c>
      <c r="E69" s="350">
        <v>7</v>
      </c>
      <c r="F69" s="351">
        <v>8</v>
      </c>
      <c r="G69" s="234">
        <v>9</v>
      </c>
      <c r="H69" s="234">
        <v>10</v>
      </c>
      <c r="I69" s="349">
        <v>11</v>
      </c>
      <c r="J69" s="352">
        <v>12</v>
      </c>
      <c r="K69" s="281">
        <v>13</v>
      </c>
      <c r="L69" s="351">
        <v>14</v>
      </c>
      <c r="M69" s="349">
        <v>15</v>
      </c>
      <c r="N69" s="351">
        <v>16</v>
      </c>
      <c r="O69" s="281">
        <v>17</v>
      </c>
      <c r="P69" s="351">
        <v>18</v>
      </c>
      <c r="Q69" s="281">
        <v>19</v>
      </c>
      <c r="R69" s="80"/>
      <c r="S69" s="79"/>
      <c r="T69" s="79"/>
    </row>
    <row r="70" spans="1:20" s="27" customFormat="1" ht="19.5" customHeight="1" x14ac:dyDescent="0.25">
      <c r="A70" s="40" t="s">
        <v>115</v>
      </c>
      <c r="B70" s="48" t="s">
        <v>125</v>
      </c>
      <c r="C70" s="119"/>
      <c r="D70" s="353">
        <f>D72+D74+D75+D76+D77</f>
        <v>367</v>
      </c>
      <c r="E70" s="353">
        <f>E72+E74+E75+E76+E77</f>
        <v>122</v>
      </c>
      <c r="F70" s="354">
        <f>F74+F75+F76+F71+F72+F77</f>
        <v>245</v>
      </c>
      <c r="G70" s="355">
        <f>G72</f>
        <v>62</v>
      </c>
      <c r="H70" s="355">
        <f>SUM(H72:H78)</f>
        <v>183</v>
      </c>
      <c r="I70" s="356"/>
      <c r="J70" s="357"/>
      <c r="K70" s="358"/>
      <c r="L70" s="357">
        <f>L74+L75+L76+L72</f>
        <v>32</v>
      </c>
      <c r="M70" s="358">
        <f>SUM(M72:M77)</f>
        <v>70</v>
      </c>
      <c r="N70" s="357">
        <f>N74+N75+N76</f>
        <v>48</v>
      </c>
      <c r="O70" s="358">
        <f>O74+O75+O76</f>
        <v>60</v>
      </c>
      <c r="P70" s="357">
        <f>P74+P75+P76+P77</f>
        <v>16</v>
      </c>
      <c r="Q70" s="358">
        <f>Q75+Q74+Q76+Q77</f>
        <v>19</v>
      </c>
      <c r="R70" s="80"/>
      <c r="S70" s="79"/>
      <c r="T70" s="79"/>
    </row>
    <row r="71" spans="1:20" s="3" customFormat="1" ht="19.5" customHeight="1" thickBot="1" x14ac:dyDescent="0.3">
      <c r="A71" s="203"/>
      <c r="B71" s="35" t="s">
        <v>126</v>
      </c>
      <c r="C71" s="246"/>
      <c r="D71" s="359"/>
      <c r="E71" s="360"/>
      <c r="F71" s="291"/>
      <c r="G71" s="315"/>
      <c r="H71" s="315"/>
      <c r="I71" s="296"/>
      <c r="J71" s="361"/>
      <c r="K71" s="325"/>
      <c r="L71" s="261"/>
      <c r="M71" s="296"/>
      <c r="N71" s="261"/>
      <c r="O71" s="325"/>
      <c r="P71" s="261"/>
      <c r="Q71" s="325"/>
      <c r="R71" s="84"/>
      <c r="S71" s="52"/>
      <c r="T71" s="52"/>
    </row>
    <row r="72" spans="1:20" s="3" customFormat="1" ht="19.5" customHeight="1" x14ac:dyDescent="0.25">
      <c r="A72" s="39" t="s">
        <v>192</v>
      </c>
      <c r="B72" s="362" t="s">
        <v>252</v>
      </c>
      <c r="C72" s="107" t="s">
        <v>253</v>
      </c>
      <c r="D72" s="271">
        <f>E72+F72</f>
        <v>93</v>
      </c>
      <c r="E72" s="220">
        <v>31</v>
      </c>
      <c r="F72" s="268">
        <f>G72</f>
        <v>62</v>
      </c>
      <c r="G72" s="363">
        <f>L72+M72</f>
        <v>62</v>
      </c>
      <c r="H72" s="364"/>
      <c r="I72" s="29"/>
      <c r="J72" s="365"/>
      <c r="K72" s="366"/>
      <c r="L72" s="367">
        <v>32</v>
      </c>
      <c r="M72" s="366">
        <v>30</v>
      </c>
      <c r="N72" s="365"/>
      <c r="O72" s="366"/>
      <c r="P72" s="365"/>
      <c r="Q72" s="366"/>
      <c r="R72" s="84"/>
      <c r="S72" s="52"/>
      <c r="T72" s="52"/>
    </row>
    <row r="73" spans="1:20" s="28" customFormat="1" ht="19.5" customHeight="1" x14ac:dyDescent="0.25">
      <c r="A73" s="203"/>
      <c r="B73" s="36" t="s">
        <v>254</v>
      </c>
      <c r="C73" s="31"/>
      <c r="D73" s="254"/>
      <c r="E73" s="255"/>
      <c r="F73" s="256"/>
      <c r="G73" s="315"/>
      <c r="H73" s="315"/>
      <c r="I73" s="296"/>
      <c r="J73" s="361"/>
      <c r="K73" s="325"/>
      <c r="L73" s="261"/>
      <c r="M73" s="296"/>
      <c r="N73" s="261"/>
      <c r="O73" s="325"/>
      <c r="P73" s="261"/>
      <c r="Q73" s="325"/>
      <c r="R73" s="88"/>
      <c r="S73" s="98"/>
      <c r="T73" s="98"/>
    </row>
    <row r="74" spans="1:20" s="42" customFormat="1" ht="19.5" customHeight="1" thickBot="1" x14ac:dyDescent="0.3">
      <c r="A74" s="194" t="s">
        <v>193</v>
      </c>
      <c r="B74" s="205" t="s">
        <v>255</v>
      </c>
      <c r="C74" s="32" t="s">
        <v>256</v>
      </c>
      <c r="D74" s="201">
        <f>SUM(E74:F74)</f>
        <v>108</v>
      </c>
      <c r="E74" s="195">
        <v>36</v>
      </c>
      <c r="F74" s="210">
        <f>N74+O74+P74+Q74+M74+L74</f>
        <v>72</v>
      </c>
      <c r="G74" s="318"/>
      <c r="H74" s="318">
        <v>72</v>
      </c>
      <c r="I74" s="321"/>
      <c r="J74" s="259"/>
      <c r="K74" s="24"/>
      <c r="L74" s="317"/>
      <c r="M74" s="321">
        <v>40</v>
      </c>
      <c r="N74" s="317">
        <v>32</v>
      </c>
      <c r="O74" s="320"/>
      <c r="P74" s="317"/>
      <c r="Q74" s="320"/>
      <c r="R74" s="95"/>
      <c r="S74" s="100"/>
      <c r="T74" s="100"/>
    </row>
    <row r="75" spans="1:20" s="5" customFormat="1" ht="18.75" thickBot="1" x14ac:dyDescent="0.3">
      <c r="A75" s="194" t="s">
        <v>257</v>
      </c>
      <c r="B75" s="205" t="s">
        <v>258</v>
      </c>
      <c r="C75" s="32" t="s">
        <v>259</v>
      </c>
      <c r="D75" s="201">
        <f>E75+F75</f>
        <v>54</v>
      </c>
      <c r="E75" s="195">
        <v>18</v>
      </c>
      <c r="F75" s="210">
        <f>N75+O75+P75+Q75+M75+L75</f>
        <v>36</v>
      </c>
      <c r="G75" s="318"/>
      <c r="H75" s="318">
        <v>36</v>
      </c>
      <c r="I75" s="321"/>
      <c r="J75" s="259"/>
      <c r="K75" s="24"/>
      <c r="L75" s="317"/>
      <c r="M75" s="321"/>
      <c r="N75" s="317">
        <v>16</v>
      </c>
      <c r="O75" s="320">
        <v>20</v>
      </c>
      <c r="P75" s="317"/>
      <c r="Q75" s="320"/>
      <c r="R75" s="91"/>
      <c r="S75" s="51"/>
      <c r="T75" s="51"/>
    </row>
    <row r="76" spans="1:20" s="3" customFormat="1" ht="21" customHeight="1" x14ac:dyDescent="0.25">
      <c r="A76" s="194" t="s">
        <v>260</v>
      </c>
      <c r="B76" s="205" t="s">
        <v>261</v>
      </c>
      <c r="C76" s="32" t="s">
        <v>262</v>
      </c>
      <c r="D76" s="196">
        <f>E76+F76</f>
        <v>60</v>
      </c>
      <c r="E76" s="196">
        <v>20</v>
      </c>
      <c r="F76" s="210">
        <f>P76+N76+O76+Q76+L76+M76</f>
        <v>40</v>
      </c>
      <c r="G76" s="319"/>
      <c r="H76" s="319">
        <v>40</v>
      </c>
      <c r="I76" s="24"/>
      <c r="J76" s="259"/>
      <c r="K76" s="24"/>
      <c r="L76" s="317"/>
      <c r="M76" s="320"/>
      <c r="N76" s="317"/>
      <c r="O76" s="320">
        <v>40</v>
      </c>
      <c r="P76" s="317"/>
      <c r="Q76" s="320"/>
      <c r="R76" s="84"/>
      <c r="S76" s="52"/>
      <c r="T76" s="52"/>
    </row>
    <row r="77" spans="1:20" s="27" customFormat="1" ht="25.5" customHeight="1" x14ac:dyDescent="0.25">
      <c r="A77" s="37" t="s">
        <v>263</v>
      </c>
      <c r="B77" s="96" t="s">
        <v>198</v>
      </c>
      <c r="C77" s="107" t="s">
        <v>166</v>
      </c>
      <c r="D77" s="154">
        <f>E77+F77</f>
        <v>52</v>
      </c>
      <c r="E77" s="155">
        <v>17</v>
      </c>
      <c r="F77" s="161">
        <f>P77+Q77</f>
        <v>35</v>
      </c>
      <c r="G77" s="368"/>
      <c r="H77" s="368">
        <v>35</v>
      </c>
      <c r="I77" s="369"/>
      <c r="J77" s="370"/>
      <c r="K77" s="153"/>
      <c r="L77" s="263"/>
      <c r="M77" s="371"/>
      <c r="N77" s="263"/>
      <c r="O77" s="372"/>
      <c r="P77" s="263">
        <v>16</v>
      </c>
      <c r="Q77" s="372">
        <v>19</v>
      </c>
      <c r="R77" s="80"/>
      <c r="S77" s="79"/>
      <c r="T77" s="79"/>
    </row>
    <row r="78" spans="1:20" s="27" customFormat="1" ht="25.5" customHeight="1" thickBot="1" x14ac:dyDescent="0.3">
      <c r="A78" s="38"/>
      <c r="B78" s="373" t="s">
        <v>264</v>
      </c>
      <c r="C78" s="344"/>
      <c r="D78" s="175"/>
      <c r="E78" s="172"/>
      <c r="F78" s="345"/>
      <c r="G78" s="374"/>
      <c r="H78" s="374"/>
      <c r="I78" s="375"/>
      <c r="J78" s="376"/>
      <c r="K78" s="377"/>
      <c r="L78" s="378"/>
      <c r="M78" s="379"/>
      <c r="N78" s="378"/>
      <c r="O78" s="380"/>
      <c r="P78" s="378"/>
      <c r="Q78" s="380"/>
      <c r="R78" s="80"/>
      <c r="S78" s="79"/>
      <c r="T78" s="79"/>
    </row>
    <row r="79" spans="1:20" s="27" customFormat="1" ht="28.15" customHeight="1" x14ac:dyDescent="0.25">
      <c r="A79" s="40" t="s">
        <v>119</v>
      </c>
      <c r="B79" s="40" t="s">
        <v>265</v>
      </c>
      <c r="C79" s="381"/>
      <c r="D79" s="146">
        <f>D83+D88</f>
        <v>323</v>
      </c>
      <c r="E79" s="44">
        <f>E83+E88</f>
        <v>108</v>
      </c>
      <c r="F79" s="147">
        <f>F83+F88</f>
        <v>215</v>
      </c>
      <c r="G79" s="166">
        <f>G88</f>
        <v>20</v>
      </c>
      <c r="H79" s="166">
        <f>H83+H88</f>
        <v>141</v>
      </c>
      <c r="I79" s="146">
        <f>I83+I88</f>
        <v>54</v>
      </c>
      <c r="J79" s="147">
        <f>J88</f>
        <v>16</v>
      </c>
      <c r="K79" s="151">
        <f>K88</f>
        <v>20</v>
      </c>
      <c r="L79" s="147"/>
      <c r="M79" s="146"/>
      <c r="N79" s="147">
        <f>N88</f>
        <v>16</v>
      </c>
      <c r="O79" s="151">
        <f>O88</f>
        <v>20</v>
      </c>
      <c r="P79" s="147">
        <f>P83+P88</f>
        <v>48</v>
      </c>
      <c r="Q79" s="151">
        <f>Q83+Q88</f>
        <v>95</v>
      </c>
      <c r="R79" s="80"/>
      <c r="S79" s="79"/>
      <c r="T79" s="79"/>
    </row>
    <row r="80" spans="1:20" s="27" customFormat="1" ht="26.45" customHeight="1" x14ac:dyDescent="0.25">
      <c r="A80" s="339"/>
      <c r="B80" s="115" t="s">
        <v>266</v>
      </c>
      <c r="C80" s="382"/>
      <c r="D80" s="154"/>
      <c r="E80" s="155"/>
      <c r="F80" s="156"/>
      <c r="G80" s="158"/>
      <c r="H80" s="158"/>
      <c r="I80" s="154"/>
      <c r="J80" s="383"/>
      <c r="K80" s="384"/>
      <c r="L80" s="156"/>
      <c r="M80" s="384"/>
      <c r="N80" s="156"/>
      <c r="O80" s="384"/>
      <c r="P80" s="156"/>
      <c r="Q80" s="384"/>
      <c r="R80" s="80"/>
      <c r="S80" s="79"/>
      <c r="T80" s="79"/>
    </row>
    <row r="81" spans="1:20" s="27" customFormat="1" ht="25.9" customHeight="1" x14ac:dyDescent="0.25">
      <c r="A81" s="339"/>
      <c r="B81" s="115" t="s">
        <v>267</v>
      </c>
      <c r="C81" s="382"/>
      <c r="D81" s="369"/>
      <c r="E81" s="48"/>
      <c r="F81" s="385"/>
      <c r="G81" s="368"/>
      <c r="H81" s="368"/>
      <c r="I81" s="369"/>
      <c r="J81" s="370"/>
      <c r="K81" s="153"/>
      <c r="L81" s="385"/>
      <c r="M81" s="369"/>
      <c r="N81" s="385"/>
      <c r="O81" s="153"/>
      <c r="P81" s="385"/>
      <c r="Q81" s="153"/>
      <c r="R81" s="80"/>
      <c r="S81" s="79"/>
      <c r="T81" s="79"/>
    </row>
    <row r="82" spans="1:20" s="3" customFormat="1" ht="21" customHeight="1" thickBot="1" x14ac:dyDescent="0.3">
      <c r="A82" s="386"/>
      <c r="B82" s="97" t="s">
        <v>268</v>
      </c>
      <c r="C82" s="300"/>
      <c r="D82" s="38"/>
      <c r="E82" s="38"/>
      <c r="F82" s="387"/>
      <c r="G82" s="374"/>
      <c r="H82" s="374"/>
      <c r="I82" s="377"/>
      <c r="J82" s="387"/>
      <c r="K82" s="377"/>
      <c r="L82" s="387"/>
      <c r="M82" s="377"/>
      <c r="N82" s="387"/>
      <c r="O82" s="377"/>
      <c r="P82" s="387"/>
      <c r="Q82" s="377"/>
      <c r="R82" s="84"/>
      <c r="S82" s="52"/>
      <c r="T82" s="52"/>
    </row>
    <row r="83" spans="1:20" s="42" customFormat="1" ht="21" customHeight="1" thickBot="1" x14ac:dyDescent="0.3">
      <c r="A83" s="40" t="s">
        <v>121</v>
      </c>
      <c r="B83" s="45" t="s">
        <v>269</v>
      </c>
      <c r="C83" s="332"/>
      <c r="D83" s="40">
        <f>SUM(E83:F83)</f>
        <v>109</v>
      </c>
      <c r="E83" s="388">
        <f>SUM(E85:E87)</f>
        <v>36</v>
      </c>
      <c r="F83" s="389">
        <f>F85+F87</f>
        <v>73</v>
      </c>
      <c r="G83" s="390"/>
      <c r="H83" s="390">
        <f>H85</f>
        <v>35</v>
      </c>
      <c r="I83" s="388">
        <f>I87</f>
        <v>38</v>
      </c>
      <c r="J83" s="389"/>
      <c r="K83" s="145"/>
      <c r="L83" s="389"/>
      <c r="M83" s="145"/>
      <c r="N83" s="389"/>
      <c r="O83" s="145"/>
      <c r="P83" s="389">
        <f>P85+P86</f>
        <v>16</v>
      </c>
      <c r="Q83" s="145">
        <f>Q85+Q87</f>
        <v>57</v>
      </c>
      <c r="R83" s="95"/>
      <c r="S83" s="100"/>
      <c r="T83" s="100"/>
    </row>
    <row r="84" spans="1:20" s="25" customFormat="1" ht="22.5" customHeight="1" thickBot="1" x14ac:dyDescent="0.3">
      <c r="A84" s="203"/>
      <c r="B84" s="35" t="s">
        <v>270</v>
      </c>
      <c r="C84" s="333"/>
      <c r="D84" s="296"/>
      <c r="E84" s="35"/>
      <c r="F84" s="261"/>
      <c r="G84" s="315"/>
      <c r="H84" s="315"/>
      <c r="I84" s="296"/>
      <c r="J84" s="361"/>
      <c r="K84" s="325"/>
      <c r="L84" s="261"/>
      <c r="M84" s="296"/>
      <c r="N84" s="261"/>
      <c r="O84" s="325"/>
      <c r="P84" s="261"/>
      <c r="Q84" s="325"/>
      <c r="R84" s="82"/>
      <c r="S84" s="78"/>
      <c r="T84" s="78"/>
    </row>
    <row r="85" spans="1:20" ht="21" customHeight="1" x14ac:dyDescent="0.25">
      <c r="A85" s="119" t="s">
        <v>162</v>
      </c>
      <c r="B85" s="116" t="s">
        <v>271</v>
      </c>
      <c r="C85" s="391" t="s">
        <v>185</v>
      </c>
      <c r="D85" s="264">
        <f>SUM(E90:F90)</f>
        <v>54</v>
      </c>
      <c r="E85" s="116">
        <v>17</v>
      </c>
      <c r="F85" s="367">
        <v>35</v>
      </c>
      <c r="G85" s="363"/>
      <c r="H85" s="363">
        <v>35</v>
      </c>
      <c r="I85" s="264"/>
      <c r="J85" s="367"/>
      <c r="K85" s="392"/>
      <c r="L85" s="393"/>
      <c r="M85" s="394"/>
      <c r="N85" s="393"/>
      <c r="O85" s="392"/>
      <c r="P85" s="367">
        <v>16</v>
      </c>
      <c r="Q85" s="392">
        <v>19</v>
      </c>
      <c r="R85" s="81"/>
      <c r="S85" s="1"/>
      <c r="T85" s="1"/>
    </row>
    <row r="86" spans="1:20" ht="16.5" customHeight="1" x14ac:dyDescent="0.25">
      <c r="A86" s="324"/>
      <c r="B86" s="35" t="s">
        <v>272</v>
      </c>
      <c r="C86" s="31"/>
      <c r="D86" s="313"/>
      <c r="E86" s="274"/>
      <c r="F86" s="273"/>
      <c r="G86" s="314"/>
      <c r="H86" s="314"/>
      <c r="I86" s="316"/>
      <c r="J86" s="273"/>
      <c r="K86" s="316"/>
      <c r="L86" s="395"/>
      <c r="M86" s="396"/>
      <c r="N86" s="395"/>
      <c r="O86" s="316"/>
      <c r="P86" s="273"/>
      <c r="Q86" s="316"/>
      <c r="R86" s="81"/>
      <c r="S86" s="1"/>
      <c r="T86" s="1"/>
    </row>
    <row r="87" spans="1:20" ht="21.75" customHeight="1" thickBot="1" x14ac:dyDescent="0.3">
      <c r="A87" s="119" t="s">
        <v>164</v>
      </c>
      <c r="B87" s="397" t="s">
        <v>273</v>
      </c>
      <c r="C87" s="398" t="s">
        <v>173</v>
      </c>
      <c r="D87" s="371">
        <f>SUM(E87:F87)</f>
        <v>57</v>
      </c>
      <c r="E87" s="96">
        <v>19</v>
      </c>
      <c r="F87" s="263">
        <v>38</v>
      </c>
      <c r="G87" s="399"/>
      <c r="H87" s="399"/>
      <c r="I87" s="371">
        <v>38</v>
      </c>
      <c r="J87" s="121"/>
      <c r="K87" s="372"/>
      <c r="L87" s="400"/>
      <c r="M87" s="401"/>
      <c r="N87" s="400"/>
      <c r="O87" s="372"/>
      <c r="P87" s="263"/>
      <c r="Q87" s="372">
        <v>38</v>
      </c>
      <c r="R87" s="81"/>
      <c r="S87" s="1"/>
      <c r="T87" s="1"/>
    </row>
    <row r="88" spans="1:20" ht="20.25" customHeight="1" thickBot="1" x14ac:dyDescent="0.3">
      <c r="A88" s="40" t="s">
        <v>124</v>
      </c>
      <c r="B88" s="402" t="s">
        <v>274</v>
      </c>
      <c r="C88" s="332"/>
      <c r="D88" s="388">
        <f>SUM(E88:F88)</f>
        <v>214</v>
      </c>
      <c r="E88" s="46">
        <f t="shared" ref="E88:K88" si="13">SUM(E90:E94)</f>
        <v>72</v>
      </c>
      <c r="F88" s="389">
        <f t="shared" si="13"/>
        <v>142</v>
      </c>
      <c r="G88" s="390">
        <f t="shared" si="13"/>
        <v>20</v>
      </c>
      <c r="H88" s="390">
        <f t="shared" si="13"/>
        <v>106</v>
      </c>
      <c r="I88" s="388">
        <f t="shared" si="13"/>
        <v>16</v>
      </c>
      <c r="J88" s="403">
        <f t="shared" si="13"/>
        <v>16</v>
      </c>
      <c r="K88" s="145">
        <f t="shared" si="13"/>
        <v>20</v>
      </c>
      <c r="L88" s="389"/>
      <c r="M88" s="145"/>
      <c r="N88" s="389">
        <f>N90+N91</f>
        <v>16</v>
      </c>
      <c r="O88" s="145">
        <f>SUM(O90:O94)</f>
        <v>20</v>
      </c>
      <c r="P88" s="389">
        <f>SUM(P90:P94)</f>
        <v>32</v>
      </c>
      <c r="Q88" s="145">
        <f>SUM(Q90:Q94)</f>
        <v>38</v>
      </c>
      <c r="R88" s="81"/>
      <c r="S88" s="1"/>
      <c r="T88" s="1"/>
    </row>
    <row r="89" spans="1:20" s="5" customFormat="1" ht="26.45" customHeight="1" thickBot="1" x14ac:dyDescent="0.3">
      <c r="A89" s="115"/>
      <c r="B89" s="203" t="s">
        <v>275</v>
      </c>
      <c r="C89" s="353"/>
      <c r="D89" s="369"/>
      <c r="E89" s="48"/>
      <c r="F89" s="385"/>
      <c r="G89" s="368"/>
      <c r="H89" s="368"/>
      <c r="I89" s="369"/>
      <c r="J89" s="121"/>
      <c r="K89" s="372"/>
      <c r="L89" s="263"/>
      <c r="M89" s="371"/>
      <c r="N89" s="263"/>
      <c r="O89" s="372"/>
      <c r="P89" s="263"/>
      <c r="Q89" s="372"/>
      <c r="R89" s="91"/>
      <c r="S89" s="51"/>
      <c r="T89" s="51"/>
    </row>
    <row r="90" spans="1:20" ht="20.25" customHeight="1" x14ac:dyDescent="0.25">
      <c r="A90" s="334" t="s">
        <v>170</v>
      </c>
      <c r="B90" s="321" t="s">
        <v>108</v>
      </c>
      <c r="C90" s="85" t="s">
        <v>187</v>
      </c>
      <c r="D90" s="321">
        <f>SUM(E90:F90)</f>
        <v>54</v>
      </c>
      <c r="E90" s="205">
        <v>18</v>
      </c>
      <c r="F90" s="317">
        <f>L90+M90+N90+O90+P90+J90+K90</f>
        <v>36</v>
      </c>
      <c r="G90" s="318"/>
      <c r="H90" s="318">
        <v>36</v>
      </c>
      <c r="I90" s="321"/>
      <c r="J90" s="317"/>
      <c r="K90" s="320"/>
      <c r="L90" s="317"/>
      <c r="M90" s="321"/>
      <c r="N90" s="317">
        <v>16</v>
      </c>
      <c r="O90" s="320">
        <v>20</v>
      </c>
      <c r="P90" s="317"/>
      <c r="Q90" s="320"/>
      <c r="R90" s="81"/>
      <c r="S90" s="1"/>
      <c r="T90" s="1"/>
    </row>
    <row r="91" spans="1:20" ht="20.25" customHeight="1" x14ac:dyDescent="0.25">
      <c r="A91" s="334" t="s">
        <v>171</v>
      </c>
      <c r="B91" s="92" t="s">
        <v>276</v>
      </c>
      <c r="C91" s="522" t="s">
        <v>185</v>
      </c>
      <c r="D91" s="264">
        <f>SUM(E91:F91)</f>
        <v>53</v>
      </c>
      <c r="E91" s="362">
        <v>18</v>
      </c>
      <c r="F91" s="367">
        <f>J91+K91+L91+M91+N91+O91+P91+Q91</f>
        <v>35</v>
      </c>
      <c r="G91" s="363"/>
      <c r="H91" s="363">
        <v>35</v>
      </c>
      <c r="I91" s="29"/>
      <c r="J91" s="404"/>
      <c r="K91" s="392"/>
      <c r="L91" s="367"/>
      <c r="M91" s="264"/>
      <c r="N91" s="367"/>
      <c r="O91" s="264"/>
      <c r="P91" s="367">
        <v>16</v>
      </c>
      <c r="Q91" s="264">
        <v>19</v>
      </c>
      <c r="R91" s="81"/>
      <c r="S91" s="1"/>
      <c r="T91" s="1"/>
    </row>
    <row r="92" spans="1:20" ht="20.25" customHeight="1" x14ac:dyDescent="0.25">
      <c r="A92" s="334" t="s">
        <v>175</v>
      </c>
      <c r="B92" s="116" t="s">
        <v>277</v>
      </c>
      <c r="C92" s="117" t="s">
        <v>166</v>
      </c>
      <c r="D92" s="264">
        <f>SUM(E92:F92)</f>
        <v>53</v>
      </c>
      <c r="E92" s="362">
        <v>18</v>
      </c>
      <c r="F92" s="367">
        <f>SUM(J92:Q92)</f>
        <v>35</v>
      </c>
      <c r="G92" s="363"/>
      <c r="H92" s="363">
        <v>35</v>
      </c>
      <c r="I92" s="29"/>
      <c r="J92" s="404"/>
      <c r="K92" s="392"/>
      <c r="L92" s="367"/>
      <c r="M92" s="264"/>
      <c r="N92" s="367"/>
      <c r="O92" s="392"/>
      <c r="P92" s="367">
        <v>16</v>
      </c>
      <c r="Q92" s="392">
        <v>19</v>
      </c>
      <c r="R92" s="81"/>
      <c r="S92" s="1"/>
      <c r="T92" s="1"/>
    </row>
    <row r="93" spans="1:20" s="3" customFormat="1" ht="23.25" customHeight="1" x14ac:dyDescent="0.25">
      <c r="A93" s="334" t="s">
        <v>278</v>
      </c>
      <c r="B93" s="321" t="s">
        <v>196</v>
      </c>
      <c r="C93" s="32" t="s">
        <v>279</v>
      </c>
      <c r="D93" s="321">
        <f>SUM(E93:F93)</f>
        <v>24</v>
      </c>
      <c r="E93" s="205">
        <v>8</v>
      </c>
      <c r="F93" s="317">
        <f>SUM(J93:Q93)</f>
        <v>16</v>
      </c>
      <c r="G93" s="318"/>
      <c r="H93" s="318"/>
      <c r="I93" s="321">
        <v>16</v>
      </c>
      <c r="J93" s="405">
        <v>16</v>
      </c>
      <c r="K93" s="320"/>
      <c r="L93" s="317"/>
      <c r="M93" s="321"/>
      <c r="N93" s="317"/>
      <c r="O93" s="320"/>
      <c r="P93" s="317"/>
      <c r="Q93" s="320"/>
      <c r="R93" s="84"/>
      <c r="S93" s="52"/>
      <c r="T93" s="52"/>
    </row>
    <row r="94" spans="1:20" s="27" customFormat="1" ht="21.75" customHeight="1" thickBot="1" x14ac:dyDescent="0.3">
      <c r="A94" s="334" t="s">
        <v>280</v>
      </c>
      <c r="B94" s="116" t="s">
        <v>281</v>
      </c>
      <c r="C94" s="391" t="s">
        <v>40</v>
      </c>
      <c r="D94" s="264">
        <f>SUM(E94:F94)</f>
        <v>30</v>
      </c>
      <c r="E94" s="362">
        <v>10</v>
      </c>
      <c r="F94" s="367">
        <f>SUM(J94:Q94)</f>
        <v>20</v>
      </c>
      <c r="G94" s="363">
        <v>20</v>
      </c>
      <c r="H94" s="363"/>
      <c r="I94" s="264"/>
      <c r="J94" s="367"/>
      <c r="K94" s="392">
        <v>20</v>
      </c>
      <c r="L94" s="367"/>
      <c r="M94" s="264"/>
      <c r="N94" s="367"/>
      <c r="O94" s="392"/>
      <c r="P94" s="367"/>
      <c r="Q94" s="392"/>
      <c r="R94" s="80"/>
      <c r="S94" s="79"/>
      <c r="T94" s="79"/>
    </row>
    <row r="95" spans="1:20" s="27" customFormat="1" ht="19.5" customHeight="1" thickBot="1" x14ac:dyDescent="0.3">
      <c r="A95" s="348">
        <v>1</v>
      </c>
      <c r="B95" s="349">
        <v>2</v>
      </c>
      <c r="C95" s="349">
        <v>5</v>
      </c>
      <c r="D95" s="349">
        <v>6</v>
      </c>
      <c r="E95" s="350">
        <v>7</v>
      </c>
      <c r="F95" s="351">
        <v>8</v>
      </c>
      <c r="G95" s="234">
        <v>9</v>
      </c>
      <c r="H95" s="234">
        <v>10</v>
      </c>
      <c r="I95" s="349">
        <v>11</v>
      </c>
      <c r="J95" s="352">
        <v>12</v>
      </c>
      <c r="K95" s="281">
        <v>13</v>
      </c>
      <c r="L95" s="351">
        <v>14</v>
      </c>
      <c r="M95" s="349">
        <v>15</v>
      </c>
      <c r="N95" s="351">
        <v>16</v>
      </c>
      <c r="O95" s="281">
        <v>17</v>
      </c>
      <c r="P95" s="351">
        <v>18</v>
      </c>
      <c r="Q95" s="281">
        <v>19</v>
      </c>
      <c r="R95" s="80"/>
      <c r="S95" s="79"/>
      <c r="T95" s="79"/>
    </row>
    <row r="96" spans="1:20" s="42" customFormat="1" ht="19.5" customHeight="1" thickBot="1" x14ac:dyDescent="0.3">
      <c r="A96" s="115" t="s">
        <v>182</v>
      </c>
      <c r="B96" s="238" t="s">
        <v>282</v>
      </c>
      <c r="C96" s="119"/>
      <c r="D96" s="356">
        <f>D101+D102+D103</f>
        <v>225</v>
      </c>
      <c r="E96" s="238">
        <f>E101+E102+E103</f>
        <v>75</v>
      </c>
      <c r="F96" s="357">
        <f>F101+F102+F103</f>
        <v>150</v>
      </c>
      <c r="G96" s="355"/>
      <c r="H96" s="355">
        <f>SUM(H101:H103)</f>
        <v>150</v>
      </c>
      <c r="I96" s="369"/>
      <c r="J96" s="370"/>
      <c r="K96" s="153"/>
      <c r="L96" s="385"/>
      <c r="M96" s="356"/>
      <c r="N96" s="357">
        <f>N99</f>
        <v>16</v>
      </c>
      <c r="O96" s="358">
        <f>O99</f>
        <v>41</v>
      </c>
      <c r="P96" s="357">
        <f>P99</f>
        <v>16</v>
      </c>
      <c r="Q96" s="358">
        <f>Q99</f>
        <v>77</v>
      </c>
      <c r="R96" s="95"/>
      <c r="S96" s="100"/>
      <c r="T96" s="100"/>
    </row>
    <row r="97" spans="1:20" s="27" customFormat="1" ht="19.5" customHeight="1" x14ac:dyDescent="0.25">
      <c r="A97" s="37"/>
      <c r="B97" s="406" t="s">
        <v>283</v>
      </c>
      <c r="C97" s="353"/>
      <c r="D97" s="37"/>
      <c r="E97" s="37"/>
      <c r="F97" s="385"/>
      <c r="G97" s="368"/>
      <c r="H97" s="368"/>
      <c r="I97" s="153"/>
      <c r="J97" s="385"/>
      <c r="K97" s="153"/>
      <c r="L97" s="385"/>
      <c r="M97" s="369"/>
      <c r="N97" s="385"/>
      <c r="O97" s="153"/>
      <c r="P97" s="385"/>
      <c r="Q97" s="153"/>
      <c r="R97" s="80"/>
      <c r="S97" s="79"/>
      <c r="T97" s="79"/>
    </row>
    <row r="98" spans="1:20" s="28" customFormat="1" ht="19.5" customHeight="1" thickBot="1" x14ac:dyDescent="0.3">
      <c r="A98" s="38"/>
      <c r="B98" s="407" t="s">
        <v>284</v>
      </c>
      <c r="C98" s="104"/>
      <c r="D98" s="38"/>
      <c r="E98" s="48"/>
      <c r="F98" s="387"/>
      <c r="G98" s="374"/>
      <c r="H98" s="368"/>
      <c r="I98" s="377"/>
      <c r="J98" s="370"/>
      <c r="K98" s="377"/>
      <c r="L98" s="387"/>
      <c r="M98" s="377"/>
      <c r="N98" s="387"/>
      <c r="O98" s="377"/>
      <c r="P98" s="387"/>
      <c r="Q98" s="153"/>
      <c r="R98" s="88"/>
      <c r="S98" s="98"/>
      <c r="T98" s="98"/>
    </row>
    <row r="99" spans="1:20" s="3" customFormat="1" ht="22.5" customHeight="1" x14ac:dyDescent="0.25">
      <c r="A99" s="123" t="s">
        <v>183</v>
      </c>
      <c r="B99" s="123" t="s">
        <v>285</v>
      </c>
      <c r="C99" s="408"/>
      <c r="D99" s="388">
        <f>SUM(E99:F99)</f>
        <v>225</v>
      </c>
      <c r="E99" s="46">
        <f>SUM(E101:E104)</f>
        <v>75</v>
      </c>
      <c r="F99" s="389">
        <f>F101+F102+F103</f>
        <v>150</v>
      </c>
      <c r="G99" s="390"/>
      <c r="H99" s="390">
        <f>H101+H102+H103</f>
        <v>150</v>
      </c>
      <c r="I99" s="388"/>
      <c r="J99" s="403"/>
      <c r="K99" s="145"/>
      <c r="L99" s="389"/>
      <c r="M99" s="388"/>
      <c r="N99" s="389">
        <f>N101+N102</f>
        <v>16</v>
      </c>
      <c r="O99" s="145">
        <f>O101+O102</f>
        <v>41</v>
      </c>
      <c r="P99" s="389">
        <f>P101+P102</f>
        <v>16</v>
      </c>
      <c r="Q99" s="145">
        <f>Q102+Q101+Q103</f>
        <v>77</v>
      </c>
      <c r="R99" s="84"/>
      <c r="S99" s="52"/>
      <c r="T99" s="52"/>
    </row>
    <row r="100" spans="1:20" s="28" customFormat="1" ht="22.5" customHeight="1" x14ac:dyDescent="0.25">
      <c r="A100" s="203"/>
      <c r="B100" s="203" t="s">
        <v>286</v>
      </c>
      <c r="C100" s="359"/>
      <c r="D100" s="296"/>
      <c r="E100" s="35"/>
      <c r="F100" s="261"/>
      <c r="G100" s="315"/>
      <c r="H100" s="315"/>
      <c r="I100" s="296"/>
      <c r="J100" s="361"/>
      <c r="K100" s="325"/>
      <c r="L100" s="261"/>
      <c r="M100" s="296"/>
      <c r="N100" s="261"/>
      <c r="O100" s="325"/>
      <c r="P100" s="261"/>
      <c r="Q100" s="325"/>
      <c r="R100" s="88"/>
      <c r="S100" s="98"/>
      <c r="T100" s="98"/>
    </row>
    <row r="101" spans="1:20" ht="27.6" customHeight="1" x14ac:dyDescent="0.25">
      <c r="A101" s="92" t="s">
        <v>287</v>
      </c>
      <c r="B101" s="313" t="s">
        <v>288</v>
      </c>
      <c r="C101" s="275" t="s">
        <v>289</v>
      </c>
      <c r="D101" s="274">
        <f>SUM(E101:F101)</f>
        <v>57</v>
      </c>
      <c r="E101" s="36">
        <v>19</v>
      </c>
      <c r="F101" s="273">
        <f>SUM(J101:Q101)</f>
        <v>38</v>
      </c>
      <c r="G101" s="315"/>
      <c r="H101" s="314">
        <v>38</v>
      </c>
      <c r="I101" s="296"/>
      <c r="J101" s="361"/>
      <c r="K101" s="325"/>
      <c r="L101" s="261"/>
      <c r="M101" s="274"/>
      <c r="N101" s="273"/>
      <c r="O101" s="316"/>
      <c r="P101" s="273"/>
      <c r="Q101" s="316">
        <v>38</v>
      </c>
      <c r="R101" s="81"/>
      <c r="S101" s="1"/>
      <c r="T101" s="1"/>
    </row>
    <row r="102" spans="1:20" ht="22.15" customHeight="1" x14ac:dyDescent="0.25">
      <c r="A102" s="92" t="s">
        <v>290</v>
      </c>
      <c r="B102" s="92" t="s">
        <v>291</v>
      </c>
      <c r="C102" s="409" t="s">
        <v>292</v>
      </c>
      <c r="D102" s="92">
        <f>SUM(E102:F102)</f>
        <v>110</v>
      </c>
      <c r="E102" s="321">
        <v>37</v>
      </c>
      <c r="F102" s="317">
        <f>SUM(J102:Q102)</f>
        <v>73</v>
      </c>
      <c r="G102" s="319"/>
      <c r="H102" s="318">
        <v>73</v>
      </c>
      <c r="I102" s="260"/>
      <c r="J102" s="259"/>
      <c r="K102" s="24"/>
      <c r="L102" s="259"/>
      <c r="M102" s="260"/>
      <c r="N102" s="259">
        <v>16</v>
      </c>
      <c r="O102" s="320">
        <v>41</v>
      </c>
      <c r="P102" s="317">
        <v>16</v>
      </c>
      <c r="Q102" s="320"/>
      <c r="R102" s="81"/>
      <c r="S102" s="1"/>
      <c r="T102" s="1"/>
    </row>
    <row r="103" spans="1:20" ht="22.9" customHeight="1" x14ac:dyDescent="0.25">
      <c r="A103" s="120" t="s">
        <v>293</v>
      </c>
      <c r="B103" s="120" t="s">
        <v>294</v>
      </c>
      <c r="C103" s="398" t="s">
        <v>295</v>
      </c>
      <c r="D103" s="371">
        <f>SUM(E103:F103)</f>
        <v>58</v>
      </c>
      <c r="E103" s="96">
        <v>19</v>
      </c>
      <c r="F103" s="263">
        <f>SUM(J103:Q103)</f>
        <v>39</v>
      </c>
      <c r="G103" s="368"/>
      <c r="H103" s="399">
        <v>39</v>
      </c>
      <c r="I103" s="369"/>
      <c r="J103" s="385"/>
      <c r="K103" s="153"/>
      <c r="L103" s="385"/>
      <c r="M103" s="369"/>
      <c r="N103" s="385"/>
      <c r="O103" s="372"/>
      <c r="P103" s="263"/>
      <c r="Q103" s="372">
        <v>39</v>
      </c>
      <c r="R103" s="81"/>
      <c r="S103" s="1"/>
      <c r="T103" s="1"/>
    </row>
    <row r="104" spans="1:20" s="27" customFormat="1" ht="22.15" customHeight="1" thickBot="1" x14ac:dyDescent="0.3">
      <c r="A104" s="120"/>
      <c r="B104" s="397" t="s">
        <v>296</v>
      </c>
      <c r="C104" s="398"/>
      <c r="D104" s="371"/>
      <c r="E104" s="96"/>
      <c r="F104" s="263"/>
      <c r="G104" s="368"/>
      <c r="H104" s="399"/>
      <c r="I104" s="369"/>
      <c r="J104" s="385"/>
      <c r="K104" s="153"/>
      <c r="L104" s="385"/>
      <c r="M104" s="369"/>
      <c r="N104" s="385"/>
      <c r="O104" s="372"/>
      <c r="P104" s="263"/>
      <c r="Q104" s="372"/>
      <c r="R104" s="80"/>
      <c r="S104" s="79"/>
      <c r="T104" s="79"/>
    </row>
    <row r="105" spans="1:20" s="28" customFormat="1" ht="22.15" customHeight="1" x14ac:dyDescent="0.25">
      <c r="A105" s="120"/>
      <c r="B105" s="120"/>
      <c r="C105" s="398"/>
      <c r="D105" s="371"/>
      <c r="E105" s="96"/>
      <c r="F105" s="263"/>
      <c r="G105" s="368"/>
      <c r="H105" s="399"/>
      <c r="I105" s="369"/>
      <c r="J105" s="385"/>
      <c r="K105" s="153"/>
      <c r="L105" s="385"/>
      <c r="M105" s="369"/>
      <c r="N105" s="385"/>
      <c r="O105" s="372"/>
      <c r="P105" s="263"/>
      <c r="Q105" s="372"/>
      <c r="R105" s="88"/>
      <c r="S105" s="98"/>
      <c r="T105" s="98"/>
    </row>
    <row r="106" spans="1:20" s="25" customFormat="1" ht="24" customHeight="1" thickBot="1" x14ac:dyDescent="0.3">
      <c r="A106" s="120"/>
      <c r="B106" s="115" t="s">
        <v>172</v>
      </c>
      <c r="C106" s="398"/>
      <c r="D106" s="371"/>
      <c r="E106" s="96"/>
      <c r="F106" s="263"/>
      <c r="G106" s="368"/>
      <c r="H106" s="399"/>
      <c r="I106" s="369"/>
      <c r="J106" s="385"/>
      <c r="K106" s="153"/>
      <c r="L106" s="385"/>
      <c r="M106" s="369"/>
      <c r="N106" s="385"/>
      <c r="O106" s="372"/>
      <c r="P106" s="263"/>
      <c r="Q106" s="372"/>
      <c r="R106" s="82"/>
      <c r="S106" s="78"/>
      <c r="T106" s="78"/>
    </row>
    <row r="107" spans="1:20" s="11" customFormat="1" ht="23.45" customHeight="1" x14ac:dyDescent="0.25">
      <c r="A107" s="120"/>
      <c r="B107" s="356"/>
      <c r="C107" s="410"/>
      <c r="D107" s="411">
        <f t="shared" ref="D107:Q107" si="14">SUM(D108:D118)</f>
        <v>864</v>
      </c>
      <c r="E107" s="412">
        <f t="shared" si="14"/>
        <v>288</v>
      </c>
      <c r="F107" s="413">
        <f t="shared" si="14"/>
        <v>576</v>
      </c>
      <c r="G107" s="414">
        <f t="shared" si="14"/>
        <v>290</v>
      </c>
      <c r="H107" s="414">
        <f t="shared" si="14"/>
        <v>36</v>
      </c>
      <c r="I107" s="411">
        <f t="shared" si="14"/>
        <v>250</v>
      </c>
      <c r="J107" s="413">
        <f t="shared" si="14"/>
        <v>80</v>
      </c>
      <c r="K107" s="415">
        <f t="shared" si="14"/>
        <v>80</v>
      </c>
      <c r="L107" s="413">
        <f t="shared" si="14"/>
        <v>80</v>
      </c>
      <c r="M107" s="411">
        <f t="shared" si="14"/>
        <v>96</v>
      </c>
      <c r="N107" s="413">
        <f t="shared" si="14"/>
        <v>32</v>
      </c>
      <c r="O107" s="415">
        <f t="shared" si="14"/>
        <v>64</v>
      </c>
      <c r="P107" s="413">
        <f t="shared" si="14"/>
        <v>32</v>
      </c>
      <c r="Q107" s="415">
        <f t="shared" si="14"/>
        <v>112</v>
      </c>
      <c r="R107" s="110"/>
      <c r="S107" s="56"/>
      <c r="T107" s="56"/>
    </row>
    <row r="108" spans="1:20" s="28" customFormat="1" ht="23.45" customHeight="1" x14ac:dyDescent="0.25">
      <c r="A108" s="113" t="s">
        <v>82</v>
      </c>
      <c r="B108" s="296" t="s">
        <v>44</v>
      </c>
      <c r="C108" s="294" t="s">
        <v>297</v>
      </c>
      <c r="D108" s="416">
        <f t="shared" ref="D108:D110" si="15">SUM(E108:F108)</f>
        <v>76</v>
      </c>
      <c r="E108" s="417">
        <v>38</v>
      </c>
      <c r="F108" s="418">
        <f>N108+O108+P108+Q108</f>
        <v>38</v>
      </c>
      <c r="G108" s="419">
        <f>F108</f>
        <v>38</v>
      </c>
      <c r="H108" s="419"/>
      <c r="I108" s="420"/>
      <c r="J108" s="418"/>
      <c r="K108" s="421"/>
      <c r="L108" s="418"/>
      <c r="M108" s="420"/>
      <c r="N108" s="418"/>
      <c r="O108" s="421"/>
      <c r="P108" s="418"/>
      <c r="Q108" s="421">
        <v>38</v>
      </c>
      <c r="R108" s="88"/>
      <c r="S108" s="98"/>
      <c r="T108" s="98"/>
    </row>
    <row r="109" spans="1:20" s="42" customFormat="1" ht="25.9" customHeight="1" thickBot="1" x14ac:dyDescent="0.3">
      <c r="A109" s="41" t="s">
        <v>83</v>
      </c>
      <c r="B109" s="422" t="s">
        <v>84</v>
      </c>
      <c r="C109" s="423" t="s">
        <v>85</v>
      </c>
      <c r="D109" s="424">
        <f t="shared" si="15"/>
        <v>48</v>
      </c>
      <c r="E109" s="417">
        <v>12</v>
      </c>
      <c r="F109" s="425">
        <f>Q109</f>
        <v>36</v>
      </c>
      <c r="G109" s="426">
        <f>F109</f>
        <v>36</v>
      </c>
      <c r="H109" s="426"/>
      <c r="I109" s="427"/>
      <c r="J109" s="428"/>
      <c r="K109" s="429"/>
      <c r="L109" s="425"/>
      <c r="M109" s="427"/>
      <c r="N109" s="425"/>
      <c r="O109" s="429"/>
      <c r="P109" s="425"/>
      <c r="Q109" s="429">
        <v>36</v>
      </c>
      <c r="R109" s="95"/>
      <c r="S109" s="100"/>
      <c r="T109" s="100"/>
    </row>
    <row r="110" spans="1:20" s="5" customFormat="1" ht="18.75" thickBot="1" x14ac:dyDescent="0.3">
      <c r="A110" s="293" t="s">
        <v>86</v>
      </c>
      <c r="B110" s="34" t="s">
        <v>88</v>
      </c>
      <c r="C110" s="85" t="s">
        <v>174</v>
      </c>
      <c r="D110" s="430">
        <f t="shared" si="15"/>
        <v>24</v>
      </c>
      <c r="E110" s="417">
        <v>8</v>
      </c>
      <c r="F110" s="431">
        <v>16</v>
      </c>
      <c r="G110" s="432">
        <v>16</v>
      </c>
      <c r="H110" s="432"/>
      <c r="I110" s="433"/>
      <c r="J110" s="418">
        <v>16</v>
      </c>
      <c r="K110" s="419"/>
      <c r="L110" s="419"/>
      <c r="M110" s="421"/>
      <c r="N110" s="434"/>
      <c r="O110" s="435"/>
      <c r="P110" s="418"/>
      <c r="Q110" s="421"/>
      <c r="R110" s="91"/>
      <c r="S110" s="51"/>
      <c r="T110" s="51"/>
    </row>
    <row r="111" spans="1:20" ht="20.25" customHeight="1" x14ac:dyDescent="0.25">
      <c r="A111" s="203" t="s">
        <v>98</v>
      </c>
      <c r="B111" s="34" t="s">
        <v>99</v>
      </c>
      <c r="C111" s="194"/>
      <c r="D111" s="416">
        <f t="shared" ref="D111:D112" si="16">SUM(E111:F111)</f>
        <v>54</v>
      </c>
      <c r="E111" s="416">
        <v>18</v>
      </c>
      <c r="F111" s="418">
        <f>J111+K111+L111+M111+N111+O111+P111+Q111</f>
        <v>36</v>
      </c>
      <c r="G111" s="419"/>
      <c r="H111" s="419">
        <f>F111</f>
        <v>36</v>
      </c>
      <c r="I111" s="420"/>
      <c r="J111" s="418"/>
      <c r="K111" s="421"/>
      <c r="L111" s="418">
        <v>16</v>
      </c>
      <c r="M111" s="420">
        <v>20</v>
      </c>
      <c r="N111" s="418"/>
      <c r="O111" s="421"/>
      <c r="P111" s="418"/>
      <c r="Q111" s="421"/>
      <c r="R111" s="81"/>
      <c r="S111" s="1"/>
      <c r="T111" s="1"/>
    </row>
    <row r="112" spans="1:20" ht="24" customHeight="1" x14ac:dyDescent="0.25">
      <c r="A112" s="203" t="s">
        <v>239</v>
      </c>
      <c r="B112" s="34" t="s">
        <v>240</v>
      </c>
      <c r="C112" s="85"/>
      <c r="D112" s="420">
        <f t="shared" si="16"/>
        <v>214</v>
      </c>
      <c r="E112" s="430">
        <v>71</v>
      </c>
      <c r="F112" s="418">
        <f>J112+K112+L112+M112+N112+O112+P112+Q112</f>
        <v>143</v>
      </c>
      <c r="G112" s="419"/>
      <c r="H112" s="419"/>
      <c r="I112" s="420">
        <v>143</v>
      </c>
      <c r="J112" s="434">
        <v>16</v>
      </c>
      <c r="K112" s="421">
        <v>20</v>
      </c>
      <c r="L112" s="418">
        <v>16</v>
      </c>
      <c r="M112" s="420">
        <v>20</v>
      </c>
      <c r="N112" s="418">
        <v>16</v>
      </c>
      <c r="O112" s="421">
        <v>20</v>
      </c>
      <c r="P112" s="418">
        <v>16</v>
      </c>
      <c r="Q112" s="421">
        <v>19</v>
      </c>
      <c r="R112" s="81"/>
      <c r="S112" s="1"/>
      <c r="T112" s="1"/>
    </row>
    <row r="113" spans="1:20" ht="25.5" customHeight="1" thickBot="1" x14ac:dyDescent="0.3">
      <c r="A113" s="203" t="s">
        <v>298</v>
      </c>
      <c r="B113" s="35" t="s">
        <v>299</v>
      </c>
      <c r="C113" s="324" t="s">
        <v>58</v>
      </c>
      <c r="D113" s="417">
        <f>SUM(E113:F113)</f>
        <v>108</v>
      </c>
      <c r="E113" s="436">
        <v>36</v>
      </c>
      <c r="F113" s="437">
        <f>J113+K113+L113+M113</f>
        <v>72</v>
      </c>
      <c r="G113" s="438">
        <v>72</v>
      </c>
      <c r="H113" s="438"/>
      <c r="I113" s="439"/>
      <c r="J113" s="440">
        <v>16</v>
      </c>
      <c r="K113" s="441">
        <v>20</v>
      </c>
      <c r="L113" s="437">
        <v>16</v>
      </c>
      <c r="M113" s="439">
        <v>20</v>
      </c>
      <c r="N113" s="437"/>
      <c r="O113" s="441"/>
      <c r="P113" s="437"/>
      <c r="Q113" s="441"/>
      <c r="R113" s="81"/>
      <c r="S113" s="1"/>
      <c r="T113" s="1"/>
    </row>
    <row r="114" spans="1:20" s="11" customFormat="1" ht="18.75" thickBot="1" x14ac:dyDescent="0.3">
      <c r="A114" s="38" t="s">
        <v>300</v>
      </c>
      <c r="B114" s="48" t="s">
        <v>301</v>
      </c>
      <c r="C114" s="442" t="s">
        <v>302</v>
      </c>
      <c r="D114" s="339">
        <f>SUM(E114:F114)</f>
        <v>160</v>
      </c>
      <c r="E114" s="443">
        <v>53</v>
      </c>
      <c r="F114" s="444">
        <f>SUM(J114:Q114)</f>
        <v>107</v>
      </c>
      <c r="G114" s="445"/>
      <c r="H114" s="445"/>
      <c r="I114" s="446">
        <f>F114</f>
        <v>107</v>
      </c>
      <c r="J114" s="447"/>
      <c r="K114" s="446"/>
      <c r="L114" s="444">
        <v>16</v>
      </c>
      <c r="M114" s="448">
        <v>20</v>
      </c>
      <c r="N114" s="444">
        <v>16</v>
      </c>
      <c r="O114" s="446">
        <v>20</v>
      </c>
      <c r="P114" s="444">
        <v>16</v>
      </c>
      <c r="Q114" s="446">
        <v>19</v>
      </c>
      <c r="R114" s="110"/>
      <c r="S114" s="56"/>
      <c r="T114" s="56"/>
    </row>
    <row r="115" spans="1:20" s="3" customFormat="1" ht="18.75" thickBot="1" x14ac:dyDescent="0.3">
      <c r="A115" s="339" t="s">
        <v>303</v>
      </c>
      <c r="B115" s="397" t="s">
        <v>184</v>
      </c>
      <c r="C115" s="344" t="s">
        <v>304</v>
      </c>
      <c r="D115" s="449">
        <f>SUM(E115:F115)</f>
        <v>132</v>
      </c>
      <c r="E115" s="449">
        <v>36</v>
      </c>
      <c r="F115" s="450">
        <f>SUM(J115:Q115)</f>
        <v>96</v>
      </c>
      <c r="G115" s="451">
        <f>F115</f>
        <v>96</v>
      </c>
      <c r="H115" s="451"/>
      <c r="I115" s="452"/>
      <c r="J115" s="453">
        <v>32</v>
      </c>
      <c r="K115" s="454">
        <v>40</v>
      </c>
      <c r="L115" s="455"/>
      <c r="M115" s="456"/>
      <c r="N115" s="455"/>
      <c r="O115" s="454">
        <v>24</v>
      </c>
      <c r="P115" s="455"/>
      <c r="Q115" s="454"/>
      <c r="R115" s="84"/>
      <c r="S115" s="52"/>
      <c r="T115" s="52"/>
    </row>
    <row r="116" spans="1:20" s="25" customFormat="1" ht="24" customHeight="1" thickBot="1" x14ac:dyDescent="0.3">
      <c r="A116" s="334" t="s">
        <v>305</v>
      </c>
      <c r="B116" s="96" t="s">
        <v>306</v>
      </c>
      <c r="C116" s="107" t="s">
        <v>186</v>
      </c>
      <c r="D116" s="338">
        <f>SUM(E116:F116)</f>
        <v>48</v>
      </c>
      <c r="E116" s="341">
        <v>16</v>
      </c>
      <c r="F116" s="268">
        <v>32</v>
      </c>
      <c r="G116" s="269">
        <v>32</v>
      </c>
      <c r="H116" s="269"/>
      <c r="I116" s="266"/>
      <c r="J116" s="230"/>
      <c r="K116" s="231"/>
      <c r="L116" s="268">
        <v>16</v>
      </c>
      <c r="M116" s="266">
        <v>16</v>
      </c>
      <c r="N116" s="268"/>
      <c r="O116" s="272"/>
      <c r="P116" s="268"/>
      <c r="Q116" s="272"/>
      <c r="R116" s="82"/>
      <c r="S116" s="78"/>
      <c r="T116" s="78"/>
    </row>
    <row r="117" spans="1:20" s="3" customFormat="1" ht="21.75" customHeight="1" thickBot="1" x14ac:dyDescent="0.3">
      <c r="A117" s="38"/>
      <c r="B117" s="397" t="s">
        <v>270</v>
      </c>
      <c r="C117" s="344"/>
      <c r="D117" s="247"/>
      <c r="E117" s="247"/>
      <c r="F117" s="345"/>
      <c r="G117" s="346"/>
      <c r="H117" s="174"/>
      <c r="I117" s="179"/>
      <c r="J117" s="178"/>
      <c r="K117" s="179"/>
      <c r="L117" s="345"/>
      <c r="M117" s="347"/>
      <c r="N117" s="345"/>
      <c r="O117" s="347"/>
      <c r="P117" s="345"/>
      <c r="Q117" s="347"/>
      <c r="R117" s="84"/>
      <c r="S117" s="52"/>
      <c r="T117" s="52"/>
    </row>
    <row r="118" spans="1:20" s="28" customFormat="1" ht="21.75" customHeight="1" thickBot="1" x14ac:dyDescent="0.3">
      <c r="A118" s="120"/>
      <c r="B118" s="120"/>
      <c r="C118" s="398"/>
      <c r="D118" s="371"/>
      <c r="E118" s="96"/>
      <c r="F118" s="263"/>
      <c r="G118" s="368"/>
      <c r="H118" s="399"/>
      <c r="I118" s="369"/>
      <c r="J118" s="385"/>
      <c r="K118" s="153"/>
      <c r="L118" s="385"/>
      <c r="M118" s="369"/>
      <c r="N118" s="385"/>
      <c r="O118" s="372"/>
      <c r="P118" s="263"/>
      <c r="Q118" s="372"/>
      <c r="R118" s="88"/>
      <c r="S118" s="98"/>
      <c r="T118" s="98"/>
    </row>
    <row r="119" spans="1:20" s="28" customFormat="1" ht="21.75" customHeight="1" thickBot="1" x14ac:dyDescent="0.3">
      <c r="A119" s="30" t="s">
        <v>127</v>
      </c>
      <c r="B119" s="139" t="s">
        <v>128</v>
      </c>
      <c r="C119" s="457"/>
      <c r="D119" s="308">
        <f>SUM(E119:F119)</f>
        <v>1026</v>
      </c>
      <c r="E119" s="83">
        <f>SUM(E120:E129)</f>
        <v>342</v>
      </c>
      <c r="F119" s="306">
        <f>SUM(F120:F129)</f>
        <v>684</v>
      </c>
      <c r="G119" s="307"/>
      <c r="H119" s="307"/>
      <c r="I119" s="308">
        <f>SUM(I120:I129)</f>
        <v>684</v>
      </c>
      <c r="J119" s="458"/>
      <c r="K119" s="309"/>
      <c r="L119" s="306">
        <f t="shared" ref="L119:Q119" si="17">SUM(L120:L129)</f>
        <v>32</v>
      </c>
      <c r="M119" s="308">
        <f t="shared" si="17"/>
        <v>52</v>
      </c>
      <c r="N119" s="306">
        <f t="shared" si="17"/>
        <v>128</v>
      </c>
      <c r="O119" s="309">
        <f t="shared" si="17"/>
        <v>179</v>
      </c>
      <c r="P119" s="306">
        <f t="shared" si="17"/>
        <v>160</v>
      </c>
      <c r="Q119" s="309">
        <f t="shared" si="17"/>
        <v>133</v>
      </c>
      <c r="R119" s="88"/>
      <c r="S119" s="98"/>
      <c r="T119" s="98"/>
    </row>
    <row r="120" spans="1:20" s="28" customFormat="1" ht="21.75" customHeight="1" thickBot="1" x14ac:dyDescent="0.3">
      <c r="A120" s="203" t="s">
        <v>116</v>
      </c>
      <c r="B120" s="34" t="s">
        <v>188</v>
      </c>
      <c r="C120" s="103" t="s">
        <v>307</v>
      </c>
      <c r="D120" s="194">
        <f>SUM(E120:F120)</f>
        <v>54</v>
      </c>
      <c r="E120" s="194">
        <v>18</v>
      </c>
      <c r="F120" s="259">
        <f>SUM(J120:Q120)</f>
        <v>36</v>
      </c>
      <c r="G120" s="318"/>
      <c r="H120" s="319"/>
      <c r="I120" s="260">
        <v>36</v>
      </c>
      <c r="J120" s="317"/>
      <c r="K120" s="320"/>
      <c r="L120" s="259">
        <v>16</v>
      </c>
      <c r="M120" s="260">
        <v>20</v>
      </c>
      <c r="N120" s="317"/>
      <c r="O120" s="320"/>
      <c r="P120" s="317"/>
      <c r="Q120" s="320"/>
      <c r="R120" s="88"/>
      <c r="S120" s="98"/>
      <c r="T120" s="98"/>
    </row>
    <row r="121" spans="1:20" s="28" customFormat="1" ht="21.75" customHeight="1" x14ac:dyDescent="0.25">
      <c r="A121" s="37" t="s">
        <v>116</v>
      </c>
      <c r="B121" s="114" t="s">
        <v>188</v>
      </c>
      <c r="C121" s="332" t="s">
        <v>308</v>
      </c>
      <c r="D121" s="123">
        <f>SUM(E121:F121)</f>
        <v>344</v>
      </c>
      <c r="E121" s="45">
        <v>115</v>
      </c>
      <c r="F121" s="164">
        <f>L121+M121+N121+O121+P121+Q121+J121</f>
        <v>229</v>
      </c>
      <c r="G121" s="459"/>
      <c r="H121" s="459"/>
      <c r="I121" s="402">
        <v>229</v>
      </c>
      <c r="J121" s="164"/>
      <c r="K121" s="460"/>
      <c r="L121" s="164"/>
      <c r="M121" s="402"/>
      <c r="N121" s="164">
        <v>48</v>
      </c>
      <c r="O121" s="460">
        <v>60</v>
      </c>
      <c r="P121" s="164">
        <v>64</v>
      </c>
      <c r="Q121" s="460">
        <v>57</v>
      </c>
      <c r="R121" s="88"/>
      <c r="S121" s="98"/>
      <c r="T121" s="98"/>
    </row>
    <row r="122" spans="1:20" s="28" customFormat="1" ht="21.75" customHeight="1" x14ac:dyDescent="0.25">
      <c r="A122" s="203"/>
      <c r="B122" s="35" t="s">
        <v>309</v>
      </c>
      <c r="C122" s="324"/>
      <c r="D122" s="296"/>
      <c r="E122" s="35"/>
      <c r="F122" s="261"/>
      <c r="G122" s="315"/>
      <c r="H122" s="315"/>
      <c r="I122" s="296"/>
      <c r="J122" s="361"/>
      <c r="K122" s="325"/>
      <c r="L122" s="261"/>
      <c r="M122" s="296"/>
      <c r="N122" s="261"/>
      <c r="O122" s="325"/>
      <c r="P122" s="261"/>
      <c r="Q122" s="325"/>
      <c r="R122" s="88"/>
      <c r="S122" s="98"/>
      <c r="T122" s="98"/>
    </row>
    <row r="123" spans="1:20" s="28" customFormat="1" ht="21.75" customHeight="1" x14ac:dyDescent="0.25">
      <c r="A123" s="203" t="s">
        <v>129</v>
      </c>
      <c r="B123" s="35" t="s">
        <v>103</v>
      </c>
      <c r="C123" s="85" t="s">
        <v>310</v>
      </c>
      <c r="D123" s="296">
        <f>SUM(E123:F123)</f>
        <v>112</v>
      </c>
      <c r="E123" s="35">
        <v>37</v>
      </c>
      <c r="F123" s="261">
        <f>M123+N123+O123+P123+L123</f>
        <v>75</v>
      </c>
      <c r="G123" s="315"/>
      <c r="H123" s="315"/>
      <c r="I123" s="296">
        <v>75</v>
      </c>
      <c r="J123" s="361"/>
      <c r="K123" s="325"/>
      <c r="L123" s="261">
        <v>8</v>
      </c>
      <c r="M123" s="296">
        <v>16</v>
      </c>
      <c r="N123" s="261">
        <v>16</v>
      </c>
      <c r="O123" s="325">
        <v>19</v>
      </c>
      <c r="P123" s="361">
        <v>16</v>
      </c>
      <c r="Q123" s="325"/>
      <c r="R123" s="88"/>
      <c r="S123" s="98"/>
      <c r="T123" s="98"/>
    </row>
    <row r="124" spans="1:20" s="28" customFormat="1" ht="21.75" customHeight="1" x14ac:dyDescent="0.25">
      <c r="A124" s="194" t="s">
        <v>176</v>
      </c>
      <c r="B124" s="34" t="s">
        <v>105</v>
      </c>
      <c r="C124" s="461" t="s">
        <v>311</v>
      </c>
      <c r="D124" s="260">
        <f>SUM(E124:F124)</f>
        <v>106</v>
      </c>
      <c r="E124" s="34">
        <v>35</v>
      </c>
      <c r="F124" s="259">
        <f>N124+O124+P124+Q124</f>
        <v>71</v>
      </c>
      <c r="G124" s="319"/>
      <c r="H124" s="319"/>
      <c r="I124" s="260">
        <v>71</v>
      </c>
      <c r="J124" s="326"/>
      <c r="K124" s="24"/>
      <c r="L124" s="259"/>
      <c r="M124" s="260"/>
      <c r="N124" s="259">
        <v>16</v>
      </c>
      <c r="O124" s="24">
        <v>20</v>
      </c>
      <c r="P124" s="326">
        <v>16</v>
      </c>
      <c r="Q124" s="24">
        <v>19</v>
      </c>
      <c r="R124" s="88"/>
      <c r="S124" s="98"/>
      <c r="T124" s="98"/>
    </row>
    <row r="125" spans="1:20" s="28" customFormat="1" ht="21.75" customHeight="1" x14ac:dyDescent="0.25">
      <c r="A125" s="194" t="s">
        <v>199</v>
      </c>
      <c r="B125" s="34" t="s">
        <v>197</v>
      </c>
      <c r="C125" s="85" t="s">
        <v>87</v>
      </c>
      <c r="D125" s="29">
        <f>SUM(E125:F125)</f>
        <v>53</v>
      </c>
      <c r="E125" s="39">
        <v>18</v>
      </c>
      <c r="F125" s="365">
        <f>P125+Q125</f>
        <v>35</v>
      </c>
      <c r="G125" s="364"/>
      <c r="H125" s="364"/>
      <c r="I125" s="29">
        <v>35</v>
      </c>
      <c r="J125" s="365"/>
      <c r="K125" s="366"/>
      <c r="L125" s="365"/>
      <c r="M125" s="366"/>
      <c r="N125" s="365"/>
      <c r="O125" s="366"/>
      <c r="P125" s="462">
        <v>16</v>
      </c>
      <c r="Q125" s="366">
        <v>19</v>
      </c>
      <c r="R125" s="88"/>
      <c r="S125" s="98"/>
      <c r="T125" s="98"/>
    </row>
    <row r="126" spans="1:20" s="28" customFormat="1" ht="21.75" customHeight="1" x14ac:dyDescent="0.25">
      <c r="A126" s="203" t="s">
        <v>200</v>
      </c>
      <c r="B126" s="34" t="s">
        <v>99</v>
      </c>
      <c r="C126" s="324" t="s">
        <v>312</v>
      </c>
      <c r="D126" s="203">
        <f>SUM(E126:F126)</f>
        <v>36</v>
      </c>
      <c r="E126" s="203">
        <v>12</v>
      </c>
      <c r="F126" s="261">
        <v>24</v>
      </c>
      <c r="G126" s="315"/>
      <c r="H126" s="315"/>
      <c r="I126" s="296">
        <v>24</v>
      </c>
      <c r="J126" s="261"/>
      <c r="K126" s="325"/>
      <c r="L126" s="261">
        <v>8</v>
      </c>
      <c r="M126" s="296">
        <v>16</v>
      </c>
      <c r="N126" s="261"/>
      <c r="O126" s="325"/>
      <c r="P126" s="261"/>
      <c r="Q126" s="325"/>
      <c r="R126" s="88"/>
      <c r="S126" s="98"/>
      <c r="T126" s="98"/>
    </row>
    <row r="127" spans="1:20" s="28" customFormat="1" ht="21.75" customHeight="1" x14ac:dyDescent="0.25">
      <c r="A127" s="39" t="s">
        <v>200</v>
      </c>
      <c r="B127" s="101" t="s">
        <v>313</v>
      </c>
      <c r="C127" s="463" t="s">
        <v>314</v>
      </c>
      <c r="D127" s="39">
        <f>SUM(E127:F127)</f>
        <v>261</v>
      </c>
      <c r="E127" s="29">
        <v>87</v>
      </c>
      <c r="F127" s="365">
        <f>M127+N127+O127+P127+Q127+L127+K127+J127</f>
        <v>174</v>
      </c>
      <c r="G127" s="364"/>
      <c r="H127" s="364"/>
      <c r="I127" s="29">
        <v>174</v>
      </c>
      <c r="J127" s="365"/>
      <c r="K127" s="366"/>
      <c r="L127" s="365"/>
      <c r="M127" s="29"/>
      <c r="N127" s="365">
        <v>48</v>
      </c>
      <c r="O127" s="366">
        <v>60</v>
      </c>
      <c r="P127" s="365">
        <v>28</v>
      </c>
      <c r="Q127" s="366">
        <v>38</v>
      </c>
      <c r="R127" s="88"/>
      <c r="S127" s="98"/>
      <c r="T127" s="98"/>
    </row>
    <row r="128" spans="1:20" s="28" customFormat="1" ht="21.75" customHeight="1" x14ac:dyDescent="0.25">
      <c r="A128" s="37"/>
      <c r="B128" s="48" t="s">
        <v>315</v>
      </c>
      <c r="C128" s="119"/>
      <c r="D128" s="369"/>
      <c r="E128" s="48"/>
      <c r="F128" s="385"/>
      <c r="G128" s="368"/>
      <c r="H128" s="368"/>
      <c r="I128" s="369"/>
      <c r="J128" s="370"/>
      <c r="K128" s="153"/>
      <c r="L128" s="385"/>
      <c r="M128" s="369"/>
      <c r="N128" s="385"/>
      <c r="O128" s="153"/>
      <c r="P128" s="385"/>
      <c r="Q128" s="153"/>
      <c r="R128" s="88"/>
      <c r="S128" s="98"/>
      <c r="T128" s="98"/>
    </row>
    <row r="129" spans="1:20" s="28" customFormat="1" ht="21.75" customHeight="1" thickBot="1" x14ac:dyDescent="0.3">
      <c r="A129" s="194" t="s">
        <v>316</v>
      </c>
      <c r="B129" s="34" t="s">
        <v>167</v>
      </c>
      <c r="C129" s="85" t="s">
        <v>317</v>
      </c>
      <c r="D129" s="194">
        <f>SUM(E129:F129)</f>
        <v>60</v>
      </c>
      <c r="E129" s="34">
        <v>20</v>
      </c>
      <c r="F129" s="259">
        <f>N129+O129+P129</f>
        <v>40</v>
      </c>
      <c r="G129" s="319"/>
      <c r="H129" s="319"/>
      <c r="I129" s="260">
        <v>40</v>
      </c>
      <c r="J129" s="259"/>
      <c r="K129" s="24"/>
      <c r="L129" s="259"/>
      <c r="M129" s="260"/>
      <c r="N129" s="259"/>
      <c r="O129" s="24">
        <v>20</v>
      </c>
      <c r="P129" s="326">
        <v>20</v>
      </c>
      <c r="Q129" s="24"/>
      <c r="R129" s="88"/>
      <c r="S129" s="98"/>
      <c r="T129" s="98"/>
    </row>
    <row r="130" spans="1:20" s="5" customFormat="1" ht="23.45" customHeight="1" thickBot="1" x14ac:dyDescent="0.3">
      <c r="A130" s="40" t="s">
        <v>117</v>
      </c>
      <c r="B130" s="40" t="s">
        <v>318</v>
      </c>
      <c r="C130" s="163"/>
      <c r="D130" s="149"/>
      <c r="E130" s="144">
        <v>36</v>
      </c>
      <c r="F130" s="164"/>
      <c r="G130" s="459"/>
      <c r="H130" s="459"/>
      <c r="I130" s="402"/>
      <c r="J130" s="464"/>
      <c r="K130" s="465"/>
      <c r="L130" s="164"/>
      <c r="M130" s="465"/>
      <c r="N130" s="464"/>
      <c r="O130" s="465"/>
      <c r="P130" s="464"/>
      <c r="Q130" s="465"/>
      <c r="R130" s="91"/>
      <c r="S130" s="51"/>
      <c r="T130" s="51"/>
    </row>
    <row r="131" spans="1:20" s="3" customFormat="1" ht="18.600000000000001" customHeight="1" x14ac:dyDescent="0.25">
      <c r="A131" s="113"/>
      <c r="B131" s="203" t="s">
        <v>190</v>
      </c>
      <c r="C131" s="333"/>
      <c r="D131" s="297"/>
      <c r="E131" s="297"/>
      <c r="F131" s="261"/>
      <c r="G131" s="315"/>
      <c r="H131" s="315"/>
      <c r="I131" s="325"/>
      <c r="J131" s="466"/>
      <c r="K131" s="316"/>
      <c r="L131" s="261"/>
      <c r="M131" s="274"/>
      <c r="N131" s="273"/>
      <c r="O131" s="316"/>
      <c r="P131" s="273"/>
      <c r="Q131" s="316"/>
      <c r="R131" s="84"/>
      <c r="S131" s="52"/>
      <c r="T131" s="52"/>
    </row>
    <row r="132" spans="1:20" s="28" customFormat="1" ht="23.45" customHeight="1" thickBot="1" x14ac:dyDescent="0.3">
      <c r="A132" s="463" t="s">
        <v>319</v>
      </c>
      <c r="B132" s="39" t="s">
        <v>320</v>
      </c>
      <c r="C132" s="117" t="s">
        <v>177</v>
      </c>
      <c r="D132" s="523" t="s">
        <v>131</v>
      </c>
      <c r="E132" s="524"/>
      <c r="F132" s="525"/>
      <c r="G132" s="364"/>
      <c r="H132" s="364"/>
      <c r="I132" s="29"/>
      <c r="J132" s="404"/>
      <c r="K132" s="392"/>
      <c r="L132" s="118" t="s">
        <v>321</v>
      </c>
      <c r="M132" s="264"/>
      <c r="N132" s="367"/>
      <c r="O132" s="392"/>
      <c r="P132" s="367"/>
      <c r="Q132" s="392"/>
      <c r="R132" s="88"/>
      <c r="S132" s="98"/>
      <c r="T132" s="98"/>
    </row>
    <row r="133" spans="1:20" s="5" customFormat="1" ht="22.9" customHeight="1" thickBot="1" x14ac:dyDescent="0.3">
      <c r="A133" s="324"/>
      <c r="B133" s="37" t="s">
        <v>322</v>
      </c>
      <c r="C133" s="324"/>
      <c r="D133" s="467"/>
      <c r="E133" s="172"/>
      <c r="F133" s="376"/>
      <c r="G133" s="368"/>
      <c r="H133" s="368"/>
      <c r="I133" s="369"/>
      <c r="J133" s="121"/>
      <c r="K133" s="372"/>
      <c r="L133" s="114"/>
      <c r="M133" s="371"/>
      <c r="N133" s="263"/>
      <c r="O133" s="372"/>
      <c r="P133" s="263"/>
      <c r="Q133" s="372"/>
      <c r="R133" s="91"/>
      <c r="S133" s="51"/>
      <c r="T133" s="51"/>
    </row>
    <row r="134" spans="1:20" ht="20.25" customHeight="1" thickBot="1" x14ac:dyDescent="0.3">
      <c r="A134" s="468" t="s">
        <v>323</v>
      </c>
      <c r="B134" s="469" t="s">
        <v>324</v>
      </c>
      <c r="C134" s="470" t="s">
        <v>177</v>
      </c>
      <c r="D134" s="526" t="s">
        <v>131</v>
      </c>
      <c r="E134" s="527"/>
      <c r="F134" s="528"/>
      <c r="G134" s="471"/>
      <c r="H134" s="471"/>
      <c r="I134" s="472"/>
      <c r="J134" s="473"/>
      <c r="K134" s="474"/>
      <c r="L134" s="475"/>
      <c r="M134" s="476"/>
      <c r="N134" s="469" t="s">
        <v>178</v>
      </c>
      <c r="O134" s="476"/>
      <c r="P134" s="475"/>
      <c r="Q134" s="474"/>
      <c r="R134" s="81"/>
      <c r="S134" s="1"/>
      <c r="T134" s="1"/>
    </row>
    <row r="135" spans="1:20" ht="20.25" customHeight="1" x14ac:dyDescent="0.25">
      <c r="A135" s="39" t="s">
        <v>130</v>
      </c>
      <c r="B135" s="123" t="s">
        <v>325</v>
      </c>
      <c r="C135" s="477" t="s">
        <v>326</v>
      </c>
      <c r="D135" s="529" t="s">
        <v>189</v>
      </c>
      <c r="E135" s="530"/>
      <c r="F135" s="531"/>
      <c r="G135" s="368"/>
      <c r="H135" s="368"/>
      <c r="I135" s="369"/>
      <c r="J135" s="385" t="s">
        <v>321</v>
      </c>
      <c r="K135" s="369"/>
      <c r="L135" s="385" t="s">
        <v>321</v>
      </c>
      <c r="M135" s="369"/>
      <c r="N135" s="114" t="s">
        <v>178</v>
      </c>
      <c r="O135" s="402"/>
      <c r="P135" s="385"/>
      <c r="Q135" s="153"/>
      <c r="R135" s="81"/>
      <c r="S135" s="1"/>
      <c r="T135" s="1"/>
    </row>
    <row r="136" spans="1:20" s="3" customFormat="1" ht="20.25" customHeight="1" x14ac:dyDescent="0.25">
      <c r="A136" s="37"/>
      <c r="B136" s="37" t="s">
        <v>327</v>
      </c>
      <c r="C136" s="477"/>
      <c r="D136" s="48"/>
      <c r="E136" s="48"/>
      <c r="F136" s="370"/>
      <c r="G136" s="368"/>
      <c r="H136" s="368"/>
      <c r="I136" s="369"/>
      <c r="J136" s="114"/>
      <c r="K136" s="369"/>
      <c r="L136" s="114"/>
      <c r="M136" s="369"/>
      <c r="N136" s="114"/>
      <c r="O136" s="369"/>
      <c r="P136" s="385"/>
      <c r="Q136" s="153"/>
      <c r="R136" s="84"/>
      <c r="S136" s="52"/>
      <c r="T136" s="52"/>
    </row>
    <row r="137" spans="1:20" ht="22.15" customHeight="1" thickBot="1" x14ac:dyDescent="0.3">
      <c r="A137" s="37"/>
      <c r="B137" s="369" t="s">
        <v>328</v>
      </c>
      <c r="C137" s="477"/>
      <c r="D137" s="48"/>
      <c r="E137" s="33"/>
      <c r="F137" s="376"/>
      <c r="G137" s="368"/>
      <c r="H137" s="368"/>
      <c r="I137" s="369"/>
      <c r="J137" s="114"/>
      <c r="K137" s="369"/>
      <c r="L137" s="114"/>
      <c r="M137" s="369"/>
      <c r="N137" s="114"/>
      <c r="O137" s="375"/>
      <c r="P137" s="385"/>
      <c r="Q137" s="153"/>
      <c r="R137" s="81"/>
      <c r="S137" s="1"/>
      <c r="T137" s="1"/>
    </row>
    <row r="138" spans="1:20" ht="20.25" customHeight="1" thickBot="1" x14ac:dyDescent="0.3">
      <c r="A138" s="30" t="s">
        <v>132</v>
      </c>
      <c r="B138" s="139" t="s">
        <v>329</v>
      </c>
      <c r="C138" s="478"/>
      <c r="D138" s="479"/>
      <c r="E138" s="108"/>
      <c r="F138" s="232"/>
      <c r="G138" s="233"/>
      <c r="H138" s="233"/>
      <c r="I138" s="479"/>
      <c r="J138" s="480"/>
      <c r="K138" s="481"/>
      <c r="L138" s="232"/>
      <c r="M138" s="479"/>
      <c r="N138" s="232"/>
      <c r="O138" s="481"/>
      <c r="P138" s="480"/>
      <c r="Q138" s="481"/>
      <c r="R138" s="81"/>
      <c r="S138" s="1"/>
      <c r="T138" s="1"/>
    </row>
    <row r="139" spans="1:20" s="27" customFormat="1" ht="18" x14ac:dyDescent="0.25">
      <c r="A139" s="37" t="s">
        <v>330</v>
      </c>
      <c r="B139" s="123" t="s">
        <v>331</v>
      </c>
      <c r="C139" s="477"/>
      <c r="D139" s="331"/>
      <c r="E139" s="45"/>
      <c r="F139" s="402"/>
      <c r="G139" s="370"/>
      <c r="H139" s="368"/>
      <c r="I139" s="369"/>
      <c r="J139" s="370"/>
      <c r="K139" s="153"/>
      <c r="L139" s="385"/>
      <c r="M139" s="369"/>
      <c r="N139" s="164"/>
      <c r="O139" s="460"/>
      <c r="P139" s="331"/>
      <c r="Q139" s="402"/>
      <c r="R139" s="80"/>
      <c r="S139" s="79"/>
      <c r="T139" s="79"/>
    </row>
    <row r="140" spans="1:20" s="42" customFormat="1" ht="23.45" customHeight="1" thickBot="1" x14ac:dyDescent="0.3">
      <c r="A140" s="37"/>
      <c r="B140" s="37" t="s">
        <v>332</v>
      </c>
      <c r="C140" s="477" t="s">
        <v>333</v>
      </c>
      <c r="D140" s="532" t="s">
        <v>131</v>
      </c>
      <c r="E140" s="533"/>
      <c r="F140" s="534"/>
      <c r="G140" s="370"/>
      <c r="H140" s="368"/>
      <c r="I140" s="369"/>
      <c r="J140" s="370"/>
      <c r="K140" s="153"/>
      <c r="L140" s="385"/>
      <c r="M140" s="369"/>
      <c r="N140" s="385"/>
      <c r="O140" s="153"/>
      <c r="P140" s="37" t="s">
        <v>131</v>
      </c>
      <c r="Q140" s="382"/>
      <c r="R140" s="95"/>
      <c r="S140" s="100"/>
      <c r="T140" s="100"/>
    </row>
    <row r="141" spans="1:20" s="3" customFormat="1" ht="19.899999999999999" customHeight="1" thickBot="1" x14ac:dyDescent="0.3">
      <c r="A141" s="203"/>
      <c r="B141" s="203" t="s">
        <v>334</v>
      </c>
      <c r="C141" s="359"/>
      <c r="D141" s="482"/>
      <c r="E141" s="33"/>
      <c r="F141" s="375"/>
      <c r="G141" s="361"/>
      <c r="H141" s="315"/>
      <c r="I141" s="296"/>
      <c r="J141" s="361"/>
      <c r="K141" s="325"/>
      <c r="L141" s="261"/>
      <c r="M141" s="296"/>
      <c r="N141" s="387"/>
      <c r="O141" s="377"/>
      <c r="P141" s="482"/>
      <c r="Q141" s="375"/>
      <c r="R141" s="84"/>
      <c r="S141" s="52"/>
      <c r="T141" s="52"/>
    </row>
    <row r="142" spans="1:20" s="3" customFormat="1" ht="19.899999999999999" customHeight="1" thickBot="1" x14ac:dyDescent="0.3">
      <c r="A142" s="535" t="s">
        <v>133</v>
      </c>
      <c r="B142" s="536"/>
      <c r="C142" s="483"/>
      <c r="D142" s="484"/>
      <c r="E142" s="485"/>
      <c r="F142" s="486"/>
      <c r="G142" s="487"/>
      <c r="H142" s="487"/>
      <c r="I142" s="484"/>
      <c r="J142" s="488">
        <v>36</v>
      </c>
      <c r="K142" s="488">
        <v>36</v>
      </c>
      <c r="L142" s="489">
        <v>36</v>
      </c>
      <c r="M142" s="490">
        <v>36</v>
      </c>
      <c r="N142" s="489">
        <v>36</v>
      </c>
      <c r="O142" s="488">
        <v>36</v>
      </c>
      <c r="P142" s="489">
        <v>36</v>
      </c>
      <c r="Q142" s="488">
        <v>36</v>
      </c>
      <c r="R142" s="84"/>
      <c r="S142" s="52"/>
      <c r="T142" s="52"/>
    </row>
    <row r="143" spans="1:20" s="27" customFormat="1" ht="18.75" thickBot="1" x14ac:dyDescent="0.3">
      <c r="A143" s="491"/>
      <c r="B143" s="282" t="s">
        <v>134</v>
      </c>
      <c r="C143" s="138"/>
      <c r="D143" s="30">
        <f>D7</f>
        <v>7722</v>
      </c>
      <c r="E143" s="136">
        <f>SUM(E7)</f>
        <v>2574</v>
      </c>
      <c r="F143" s="140">
        <f t="shared" ref="F143:Q143" si="18">F7</f>
        <v>5148</v>
      </c>
      <c r="G143" s="233">
        <f t="shared" si="18"/>
        <v>2433</v>
      </c>
      <c r="H143" s="233">
        <f t="shared" si="18"/>
        <v>1586</v>
      </c>
      <c r="I143" s="479">
        <f t="shared" si="18"/>
        <v>1131</v>
      </c>
      <c r="J143" s="140">
        <f t="shared" si="18"/>
        <v>576</v>
      </c>
      <c r="K143" s="143">
        <f t="shared" si="18"/>
        <v>718</v>
      </c>
      <c r="L143" s="140">
        <f t="shared" si="18"/>
        <v>582</v>
      </c>
      <c r="M143" s="139">
        <f t="shared" si="18"/>
        <v>708</v>
      </c>
      <c r="N143" s="140">
        <f t="shared" si="18"/>
        <v>576</v>
      </c>
      <c r="O143" s="143">
        <f t="shared" si="18"/>
        <v>724</v>
      </c>
      <c r="P143" s="140">
        <f t="shared" si="18"/>
        <v>578</v>
      </c>
      <c r="Q143" s="143">
        <f t="shared" si="18"/>
        <v>686</v>
      </c>
      <c r="R143" s="80"/>
      <c r="S143" s="79"/>
      <c r="T143" s="79"/>
    </row>
    <row r="144" spans="1:20" s="28" customFormat="1" ht="18" x14ac:dyDescent="0.25">
      <c r="A144" s="163" t="s">
        <v>135</v>
      </c>
      <c r="B144" s="46" t="s">
        <v>136</v>
      </c>
      <c r="C144" s="164"/>
      <c r="D144" s="40"/>
      <c r="E144" s="123"/>
      <c r="F144" s="164"/>
      <c r="G144" s="459"/>
      <c r="H144" s="459"/>
      <c r="I144" s="402"/>
      <c r="J144" s="164"/>
      <c r="K144" s="460"/>
      <c r="L144" s="164"/>
      <c r="M144" s="460"/>
      <c r="N144" s="164"/>
      <c r="O144" s="460"/>
      <c r="P144" s="164"/>
      <c r="Q144" s="460" t="s">
        <v>137</v>
      </c>
      <c r="R144" s="88"/>
      <c r="S144" s="98"/>
      <c r="T144" s="98"/>
    </row>
    <row r="145" spans="1:20" s="3" customFormat="1" ht="18.75" thickBot="1" x14ac:dyDescent="0.3">
      <c r="A145" s="246"/>
      <c r="B145" s="97" t="s">
        <v>138</v>
      </c>
      <c r="C145" s="38"/>
      <c r="D145" s="97"/>
      <c r="E145" s="38"/>
      <c r="F145" s="387"/>
      <c r="G145" s="374"/>
      <c r="H145" s="374"/>
      <c r="I145" s="377"/>
      <c r="J145" s="387"/>
      <c r="K145" s="377"/>
      <c r="L145" s="387"/>
      <c r="M145" s="375"/>
      <c r="N145" s="387"/>
      <c r="O145" s="377"/>
      <c r="P145" s="387"/>
      <c r="Q145" s="377"/>
      <c r="R145" s="84"/>
      <c r="S145" s="52"/>
      <c r="T145" s="52"/>
    </row>
    <row r="146" spans="1:20" s="47" customFormat="1" ht="18" x14ac:dyDescent="0.25">
      <c r="A146" s="43" t="s">
        <v>335</v>
      </c>
      <c r="B146" s="44"/>
      <c r="C146" s="45"/>
      <c r="D146" s="388"/>
      <c r="E146" s="123"/>
      <c r="F146" s="492" t="s">
        <v>139</v>
      </c>
      <c r="G146" s="492"/>
      <c r="H146" s="310"/>
      <c r="I146" s="493"/>
      <c r="J146" s="494">
        <v>576</v>
      </c>
      <c r="K146" s="495">
        <v>718</v>
      </c>
      <c r="L146" s="494">
        <v>550</v>
      </c>
      <c r="M146" s="495">
        <v>656</v>
      </c>
      <c r="N146" s="494">
        <v>448</v>
      </c>
      <c r="O146" s="495">
        <v>545</v>
      </c>
      <c r="P146" s="494">
        <v>418</v>
      </c>
      <c r="Q146" s="496">
        <v>553</v>
      </c>
      <c r="R146" s="93"/>
      <c r="S146" s="99"/>
      <c r="T146" s="99"/>
    </row>
    <row r="147" spans="1:20" s="27" customFormat="1" ht="18" x14ac:dyDescent="0.25">
      <c r="A147" s="406" t="s">
        <v>140</v>
      </c>
      <c r="B147" s="239"/>
      <c r="C147" s="48"/>
      <c r="D147" s="356"/>
      <c r="E147" s="37"/>
      <c r="F147" s="497" t="s">
        <v>179</v>
      </c>
      <c r="G147" s="497"/>
      <c r="H147" s="35"/>
      <c r="I147" s="361"/>
      <c r="J147" s="253"/>
      <c r="K147" s="498"/>
      <c r="L147" s="253">
        <v>32</v>
      </c>
      <c r="M147" s="498">
        <v>52</v>
      </c>
      <c r="N147" s="253">
        <v>128</v>
      </c>
      <c r="O147" s="498">
        <v>179</v>
      </c>
      <c r="P147" s="253">
        <v>160</v>
      </c>
      <c r="Q147" s="499">
        <v>133</v>
      </c>
      <c r="R147" s="80"/>
      <c r="S147" s="79"/>
      <c r="T147" s="79"/>
    </row>
    <row r="148" spans="1:20" ht="18" x14ac:dyDescent="0.25">
      <c r="A148" s="406" t="s">
        <v>144</v>
      </c>
      <c r="B148" s="238"/>
      <c r="C148" s="48"/>
      <c r="D148" s="356"/>
      <c r="E148" s="115" t="s">
        <v>141</v>
      </c>
      <c r="F148" s="118" t="s">
        <v>142</v>
      </c>
      <c r="G148" s="118"/>
      <c r="H148" s="101"/>
      <c r="I148" s="462"/>
      <c r="J148" s="500" t="s">
        <v>118</v>
      </c>
      <c r="K148" s="501"/>
      <c r="L148" s="500" t="s">
        <v>143</v>
      </c>
      <c r="M148" s="501"/>
      <c r="N148" s="500" t="s">
        <v>143</v>
      </c>
      <c r="O148" s="501"/>
      <c r="P148" s="500"/>
      <c r="Q148" s="502"/>
      <c r="R148" s="81"/>
      <c r="S148" s="1"/>
      <c r="T148" s="1"/>
    </row>
    <row r="149" spans="1:20" ht="18" x14ac:dyDescent="0.25">
      <c r="A149" s="114" t="s">
        <v>146</v>
      </c>
      <c r="B149" s="48"/>
      <c r="C149" s="48"/>
      <c r="D149" s="356"/>
      <c r="E149" s="115"/>
      <c r="F149" s="497" t="s">
        <v>145</v>
      </c>
      <c r="G149" s="503"/>
      <c r="H149" s="503"/>
      <c r="I149" s="361"/>
      <c r="J149" s="504"/>
      <c r="K149" s="361"/>
      <c r="L149" s="504"/>
      <c r="M149" s="361"/>
      <c r="N149" s="504"/>
      <c r="O149" s="361"/>
      <c r="P149" s="504"/>
      <c r="Q149" s="296"/>
      <c r="R149" s="81"/>
      <c r="S149" s="1"/>
      <c r="T149" s="1"/>
    </row>
    <row r="150" spans="1:20" ht="15.75" x14ac:dyDescent="0.25">
      <c r="A150" s="114" t="s">
        <v>194</v>
      </c>
      <c r="B150" s="48" t="s">
        <v>148</v>
      </c>
      <c r="C150" s="48"/>
      <c r="D150" s="356"/>
      <c r="E150" s="115"/>
      <c r="F150" s="87" t="s">
        <v>147</v>
      </c>
      <c r="G150" s="505"/>
      <c r="H150" s="506"/>
      <c r="I150" s="326"/>
      <c r="J150" s="326"/>
      <c r="K150" s="319"/>
      <c r="L150" s="326"/>
      <c r="M150" s="319"/>
      <c r="N150" s="326"/>
      <c r="O150" s="319"/>
      <c r="P150" s="435" t="s">
        <v>118</v>
      </c>
      <c r="Q150" s="420"/>
      <c r="R150" s="1"/>
      <c r="S150" s="1"/>
      <c r="T150" s="1"/>
    </row>
    <row r="151" spans="1:20" s="79" customFormat="1" ht="15" customHeight="1" x14ac:dyDescent="0.25">
      <c r="A151" s="114"/>
      <c r="B151" s="48" t="s">
        <v>336</v>
      </c>
      <c r="C151" s="48"/>
      <c r="D151" s="356"/>
      <c r="E151" s="507"/>
      <c r="F151" s="87" t="s">
        <v>149</v>
      </c>
      <c r="G151" s="34"/>
      <c r="H151" s="34"/>
      <c r="I151" s="370"/>
      <c r="J151" s="508">
        <v>1</v>
      </c>
      <c r="K151" s="509">
        <v>4</v>
      </c>
      <c r="L151" s="508">
        <v>2</v>
      </c>
      <c r="M151" s="509">
        <v>5</v>
      </c>
      <c r="N151" s="508">
        <v>3</v>
      </c>
      <c r="O151" s="509">
        <v>3</v>
      </c>
      <c r="P151" s="508">
        <v>3</v>
      </c>
      <c r="Q151" s="382">
        <v>2</v>
      </c>
    </row>
    <row r="152" spans="1:20" s="79" customFormat="1" ht="15" customHeight="1" x14ac:dyDescent="0.2">
      <c r="A152" s="114" t="s">
        <v>337</v>
      </c>
      <c r="B152" s="48"/>
      <c r="C152" s="48"/>
      <c r="D152" s="369"/>
      <c r="E152" s="37"/>
      <c r="F152" s="118" t="s">
        <v>150</v>
      </c>
      <c r="G152" s="118"/>
      <c r="H152" s="101"/>
      <c r="I152" s="462"/>
      <c r="J152" s="510">
        <v>1</v>
      </c>
      <c r="K152" s="511">
        <v>7</v>
      </c>
      <c r="L152" s="510">
        <v>3</v>
      </c>
      <c r="M152" s="511">
        <v>7</v>
      </c>
      <c r="N152" s="512">
        <v>3</v>
      </c>
      <c r="O152" s="511">
        <v>6</v>
      </c>
      <c r="P152" s="512">
        <v>3</v>
      </c>
      <c r="Q152" s="513" t="s">
        <v>338</v>
      </c>
    </row>
    <row r="153" spans="1:20" s="79" customFormat="1" ht="15" customHeight="1" x14ac:dyDescent="0.2">
      <c r="A153" s="114" t="s">
        <v>339</v>
      </c>
      <c r="B153" s="48"/>
      <c r="C153" s="48"/>
      <c r="D153" s="369"/>
      <c r="E153" s="37"/>
      <c r="F153" s="497" t="s">
        <v>151</v>
      </c>
      <c r="G153" s="48"/>
      <c r="H153" s="48"/>
      <c r="I153" s="48"/>
      <c r="J153" s="509"/>
      <c r="K153" s="49"/>
      <c r="L153" s="509"/>
      <c r="M153" s="49"/>
      <c r="N153" s="509"/>
      <c r="O153" s="49"/>
      <c r="P153" s="509"/>
      <c r="Q153" s="477"/>
    </row>
    <row r="154" spans="1:20" ht="15.75" thickBot="1" x14ac:dyDescent="0.25">
      <c r="A154" s="482"/>
      <c r="B154" s="33"/>
      <c r="C154" s="33"/>
      <c r="D154" s="375"/>
      <c r="E154" s="38"/>
      <c r="F154" s="514" t="s">
        <v>151</v>
      </c>
      <c r="G154" s="515"/>
      <c r="H154" s="515"/>
      <c r="I154" s="516"/>
      <c r="J154" s="517" t="s">
        <v>154</v>
      </c>
      <c r="K154" s="518" t="s">
        <v>153</v>
      </c>
      <c r="L154" s="517" t="s">
        <v>154</v>
      </c>
      <c r="M154" s="517" t="s">
        <v>191</v>
      </c>
      <c r="N154" s="517" t="s">
        <v>154</v>
      </c>
      <c r="O154" s="517" t="s">
        <v>340</v>
      </c>
      <c r="P154" s="518" t="s">
        <v>152</v>
      </c>
      <c r="Q154" s="519">
        <v>1</v>
      </c>
      <c r="R154" s="1"/>
      <c r="S154" s="1"/>
      <c r="T154" s="1"/>
    </row>
    <row r="155" spans="1:20" ht="15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9"/>
      <c r="K155" s="49"/>
      <c r="L155" s="49"/>
      <c r="M155" s="49"/>
      <c r="N155" s="49"/>
      <c r="O155" s="49"/>
      <c r="P155" s="49"/>
      <c r="Q155" s="49"/>
      <c r="R155" s="1"/>
      <c r="S155" s="1"/>
      <c r="T155" s="1"/>
    </row>
    <row r="156" spans="1:20" ht="15" x14ac:dyDescent="0.2">
      <c r="A156" s="20" t="s">
        <v>341</v>
      </c>
      <c r="B156" s="20"/>
      <c r="C156" s="20"/>
      <c r="D156" s="20"/>
      <c r="E156" s="20"/>
      <c r="F156" s="20"/>
      <c r="G156" s="20"/>
      <c r="H156" s="20"/>
      <c r="I156" s="48"/>
      <c r="J156" s="49"/>
      <c r="K156" s="49"/>
      <c r="L156" s="49"/>
      <c r="M156" s="49"/>
      <c r="N156" s="49"/>
      <c r="O156" s="49"/>
      <c r="P156" s="49"/>
      <c r="Q156" s="49"/>
      <c r="R156" s="1"/>
      <c r="S156" s="1"/>
      <c r="T156" s="1"/>
    </row>
    <row r="157" spans="1:20" ht="15" x14ac:dyDescent="0.2">
      <c r="A157" s="48" t="s">
        <v>342</v>
      </c>
      <c r="B157" s="48"/>
      <c r="C157" s="49"/>
      <c r="D157" s="48"/>
      <c r="E157" s="48"/>
      <c r="F157" s="49"/>
      <c r="G157" s="48"/>
      <c r="H157" s="48"/>
      <c r="I157" s="48"/>
      <c r="J157" s="49"/>
      <c r="K157" s="49"/>
      <c r="L157" s="49"/>
      <c r="M157" s="49"/>
      <c r="N157" s="49"/>
      <c r="O157" s="49"/>
      <c r="P157" s="49"/>
      <c r="Q157" s="49"/>
      <c r="R157" s="1"/>
      <c r="S157" s="1"/>
      <c r="T157" s="1"/>
    </row>
    <row r="158" spans="1:20" s="79" customFormat="1" ht="15" customHeight="1" x14ac:dyDescent="0.2">
      <c r="A158" s="48"/>
      <c r="B158" s="48"/>
      <c r="C158" s="48"/>
      <c r="D158" s="48"/>
      <c r="E158" s="520"/>
      <c r="F158" s="48"/>
      <c r="G158" s="48"/>
      <c r="H158" s="48"/>
      <c r="I158" s="48"/>
      <c r="J158" s="49"/>
      <c r="K158" s="49"/>
      <c r="L158" s="49"/>
      <c r="M158" s="49"/>
      <c r="N158" s="49"/>
      <c r="O158" s="49"/>
      <c r="P158" s="49"/>
      <c r="Q158" s="49"/>
    </row>
    <row r="159" spans="1:20" s="79" customFormat="1" ht="1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20" ht="15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</row>
    <row r="161" spans="1:20" ht="15" x14ac:dyDescent="0.2"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</row>
    <row r="162" spans="1:20" ht="15" x14ac:dyDescent="0.2">
      <c r="A162" s="20"/>
      <c r="B162" s="20"/>
      <c r="C162" s="48"/>
      <c r="D162" s="48"/>
      <c r="E162" s="20"/>
      <c r="F162" s="20"/>
      <c r="G162" s="20"/>
      <c r="H162" s="20"/>
      <c r="I162" s="48"/>
      <c r="J162" s="20"/>
      <c r="K162" s="20"/>
      <c r="L162" s="20"/>
      <c r="M162" s="20"/>
      <c r="N162" s="20"/>
      <c r="O162" s="20"/>
      <c r="P162" s="20"/>
      <c r="Q162" s="20"/>
    </row>
    <row r="163" spans="1:20" ht="15" x14ac:dyDescent="0.2">
      <c r="A163" s="48"/>
      <c r="B163" s="48"/>
      <c r="C163" s="49"/>
      <c r="D163" s="48"/>
      <c r="E163" s="48"/>
      <c r="F163" s="49"/>
      <c r="G163" s="48"/>
      <c r="H163" s="48"/>
      <c r="I163" s="48"/>
      <c r="J163" s="49"/>
      <c r="K163" s="49"/>
      <c r="L163" s="49"/>
      <c r="M163" s="49"/>
      <c r="N163" s="74"/>
      <c r="O163" s="74"/>
      <c r="P163" s="74"/>
      <c r="Q163" s="74"/>
    </row>
    <row r="164" spans="1:20" x14ac:dyDescent="0.2">
      <c r="A164" s="98"/>
      <c r="B164" s="98"/>
      <c r="C164" s="98"/>
      <c r="D164" s="98"/>
      <c r="E164" s="521"/>
      <c r="F164" s="98"/>
      <c r="G164" s="98"/>
      <c r="H164" s="98"/>
      <c r="I164" s="98"/>
      <c r="J164" s="74"/>
      <c r="K164" s="74"/>
      <c r="L164" s="74"/>
      <c r="M164" s="74"/>
      <c r="N164" s="74"/>
      <c r="O164" s="74"/>
      <c r="P164" s="74"/>
      <c r="Q164" s="74"/>
    </row>
    <row r="165" spans="1:20" ht="15" x14ac:dyDescent="0.2">
      <c r="A165" s="2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20" ht="15" x14ac:dyDescent="0.2">
      <c r="A166" s="20"/>
      <c r="B166" s="2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mergeCells count="5">
    <mergeCell ref="D132:F132"/>
    <mergeCell ref="D134:F134"/>
    <mergeCell ref="D135:F135"/>
    <mergeCell ref="D140:F140"/>
    <mergeCell ref="A142:B142"/>
  </mergeCells>
  <pageMargins left="0.39370078740157483" right="0.19685039370078741" top="0" bottom="0" header="0" footer="0"/>
  <pageSetup paperSize="9" scale="43" orientation="landscape" verticalDpi="300" r:id="rId1"/>
  <headerFooter alignWithMargins="0"/>
  <rowBreaks count="3" manualBreakCount="3">
    <brk id="41" max="16" man="1"/>
    <brk id="68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ТМ-20-21 ФГОС 3+</vt:lpstr>
      <vt:lpstr>'ТМ-20-21 ФГОС 3+'!Область_печати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2020-04-27T13:13:30Z</dcterms:created>
  <dcterms:modified xsi:type="dcterms:W3CDTF">2020-10-08T10:34:55Z</dcterms:modified>
</cp:coreProperties>
</file>